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835" windowWidth="14475" windowHeight="10140" activeTab="7"/>
  </bookViews>
  <sheets>
    <sheet name="PeakTime" sheetId="1" r:id="rId1"/>
    <sheet name="HalfWidth" sheetId="2" r:id="rId2"/>
    <sheet name="Amplitude" sheetId="3" r:id="rId3"/>
    <sheet name="Table%" sheetId="4" r:id="rId4"/>
    <sheet name="Table" sheetId="5" r:id="rId5"/>
    <sheet name="peaktime_rate" sheetId="6" r:id="rId6"/>
    <sheet name="halfwidth_rate" sheetId="7" r:id="rId7"/>
    <sheet name="amplitude_rate" sheetId="8" r:id="rId8"/>
  </sheets>
  <definedNames/>
  <calcPr fullCalcOnLoad="1"/>
</workbook>
</file>

<file path=xl/sharedStrings.xml><?xml version="1.0" encoding="utf-8"?>
<sst xmlns="http://schemas.openxmlformats.org/spreadsheetml/2006/main" count="867" uniqueCount="123">
  <si>
    <t>NaN</t>
  </si>
  <si>
    <t>a1</t>
  </si>
  <si>
    <t>a2</t>
  </si>
  <si>
    <t>a3</t>
  </si>
  <si>
    <t>a4</t>
  </si>
  <si>
    <t>a6</t>
  </si>
  <si>
    <t>a8</t>
  </si>
  <si>
    <t>b1</t>
  </si>
  <si>
    <t>b2</t>
  </si>
  <si>
    <t>b3</t>
  </si>
  <si>
    <t>b4</t>
  </si>
  <si>
    <t>b5</t>
  </si>
  <si>
    <t>b8</t>
  </si>
  <si>
    <t>b9</t>
  </si>
  <si>
    <t>c1</t>
  </si>
  <si>
    <t>c2</t>
  </si>
  <si>
    <t>c4</t>
  </si>
  <si>
    <t>d1</t>
  </si>
  <si>
    <t>d2</t>
  </si>
  <si>
    <t>d3</t>
  </si>
  <si>
    <t>f4</t>
  </si>
  <si>
    <t>d6</t>
  </si>
  <si>
    <t>e1</t>
  </si>
  <si>
    <t>e2</t>
  </si>
  <si>
    <t>e4</t>
  </si>
  <si>
    <t>e5</t>
  </si>
  <si>
    <t>e7</t>
  </si>
  <si>
    <t>e9</t>
  </si>
  <si>
    <t>e10</t>
  </si>
  <si>
    <t>f1</t>
  </si>
  <si>
    <t>f2</t>
  </si>
  <si>
    <t>f3</t>
  </si>
  <si>
    <t>f5</t>
  </si>
  <si>
    <t>a1</t>
  </si>
  <si>
    <t>a2</t>
  </si>
  <si>
    <t>d4</t>
  </si>
  <si>
    <t>d5</t>
  </si>
  <si>
    <t>a5</t>
  </si>
  <si>
    <t>a7</t>
  </si>
  <si>
    <t>b6</t>
  </si>
  <si>
    <t>b7</t>
  </si>
  <si>
    <t>b10</t>
  </si>
  <si>
    <t>b11</t>
  </si>
  <si>
    <t>b12</t>
  </si>
  <si>
    <t>c3</t>
  </si>
  <si>
    <t>c5</t>
  </si>
  <si>
    <t>e3</t>
  </si>
  <si>
    <t>e6</t>
  </si>
  <si>
    <t>e8</t>
  </si>
  <si>
    <t>Glu</t>
  </si>
  <si>
    <t>mGluR</t>
  </si>
  <si>
    <t>Gq</t>
  </si>
  <si>
    <t>PIP2</t>
  </si>
  <si>
    <t>PLCb</t>
  </si>
  <si>
    <t>IP3</t>
  </si>
  <si>
    <t>IP3K</t>
  </si>
  <si>
    <t>IP5P</t>
  </si>
  <si>
    <t>IP3R</t>
  </si>
  <si>
    <t>[Ca2+]i</t>
  </si>
  <si>
    <t>SERCA</t>
  </si>
  <si>
    <t>PMCA</t>
  </si>
  <si>
    <t>NCX</t>
  </si>
  <si>
    <t>[Ca2+]ER</t>
  </si>
  <si>
    <t>calreticulin</t>
  </si>
  <si>
    <t>[Ca2+]ext</t>
  </si>
  <si>
    <t>MgGreen</t>
  </si>
  <si>
    <t>PV</t>
  </si>
  <si>
    <t>CB</t>
  </si>
  <si>
    <t>LAB1</t>
  </si>
  <si>
    <t>LAB2</t>
  </si>
  <si>
    <t>x2</t>
  </si>
  <si>
    <t>x2</t>
  </si>
  <si>
    <t>x5</t>
  </si>
  <si>
    <t>x5</t>
  </si>
  <si>
    <t>x10</t>
  </si>
  <si>
    <t>x10</t>
  </si>
  <si>
    <t>x20</t>
  </si>
  <si>
    <t>x20</t>
  </si>
  <si>
    <t>x50</t>
  </si>
  <si>
    <t>x50</t>
  </si>
  <si>
    <t>x100</t>
  </si>
  <si>
    <t>x100</t>
  </si>
  <si>
    <t>x1/2</t>
  </si>
  <si>
    <t>x1/2</t>
  </si>
  <si>
    <t>x1/5</t>
  </si>
  <si>
    <t>x1/5</t>
  </si>
  <si>
    <t>x1/10</t>
  </si>
  <si>
    <t>x1/10</t>
  </si>
  <si>
    <t>x1/20</t>
  </si>
  <si>
    <t>x1/20</t>
  </si>
  <si>
    <t>x1/50</t>
  </si>
  <si>
    <t>x1/50</t>
  </si>
  <si>
    <t>x1/100</t>
  </si>
  <si>
    <t>x1/100</t>
  </si>
  <si>
    <t>unknown</t>
  </si>
  <si>
    <t>known</t>
  </si>
  <si>
    <t>tau_known</t>
  </si>
  <si>
    <t>tau_known</t>
  </si>
  <si>
    <t>tau_unknown</t>
  </si>
  <si>
    <t>tau_unknown</t>
  </si>
  <si>
    <t>KdKm_known</t>
  </si>
  <si>
    <t>KdKm_known</t>
  </si>
  <si>
    <t>KdKm_unknown</t>
  </si>
  <si>
    <t>KdKm_unknown</t>
  </si>
  <si>
    <t>Vmax_known</t>
  </si>
  <si>
    <t>Vmax_known</t>
  </si>
  <si>
    <t>Vmax_unknown</t>
  </si>
  <si>
    <t>Vmax_unknown</t>
  </si>
  <si>
    <t>[ ]_known</t>
  </si>
  <si>
    <t>[ ]_known</t>
  </si>
  <si>
    <t>[ ]_unknown</t>
  </si>
  <si>
    <t>[ ]_unknown</t>
  </si>
  <si>
    <t>PeakTime</t>
  </si>
  <si>
    <t>HalfWidth</t>
  </si>
  <si>
    <t>±</t>
  </si>
  <si>
    <t>Amplitude (%)</t>
  </si>
  <si>
    <t>Amplitude</t>
  </si>
  <si>
    <t>x1</t>
  </si>
  <si>
    <t>x1</t>
  </si>
  <si>
    <t>x1</t>
  </si>
  <si>
    <t>±</t>
  </si>
  <si>
    <t>PeakTime (%)</t>
  </si>
  <si>
    <t>HalfWidth (%)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</si>
</sst>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3" borderId="0" xfId="0" applyNumberFormat="1" applyFill="1" applyAlignment="1">
      <alignment vertical="center"/>
    </xf>
    <xf numFmtId="177" fontId="2" fillId="3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workbookViewId="0" topLeftCell="A85">
      <selection activeCell="M104" sqref="M104:M119"/>
    </sheetView>
  </sheetViews>
  <sheetFormatPr defaultColWidth="9.00390625" defaultRowHeight="13.5"/>
  <cols>
    <col min="1" max="1" width="14.125" style="0" bestFit="1" customWidth="1"/>
    <col min="2" max="3" width="8.25390625" style="0" bestFit="1" customWidth="1"/>
    <col min="4" max="6" width="10.25390625" style="0" bestFit="1" customWidth="1"/>
    <col min="7" max="7" width="12.50390625" style="0" bestFit="1" customWidth="1"/>
  </cols>
  <sheetData>
    <row r="1" spans="2:13" ht="13.5">
      <c r="B1" t="s">
        <v>71</v>
      </c>
      <c r="C1" t="s">
        <v>73</v>
      </c>
      <c r="D1" t="s">
        <v>75</v>
      </c>
      <c r="E1" t="s">
        <v>77</v>
      </c>
      <c r="F1" t="s">
        <v>79</v>
      </c>
      <c r="G1" t="s">
        <v>81</v>
      </c>
      <c r="H1" t="s">
        <v>83</v>
      </c>
      <c r="I1" t="s">
        <v>85</v>
      </c>
      <c r="J1" t="s">
        <v>87</v>
      </c>
      <c r="K1" t="s">
        <v>89</v>
      </c>
      <c r="L1" t="s">
        <v>91</v>
      </c>
      <c r="M1" t="s">
        <v>93</v>
      </c>
    </row>
    <row r="2" spans="1:14" ht="13.5">
      <c r="A2" s="2" t="s">
        <v>1</v>
      </c>
      <c r="B2" s="5">
        <v>65.956612</v>
      </c>
      <c r="C2" s="5">
        <v>50.45001</v>
      </c>
      <c r="D2" s="5">
        <v>54.435323</v>
      </c>
      <c r="E2" s="5">
        <v>56.309573</v>
      </c>
      <c r="F2" s="5">
        <v>57.727356</v>
      </c>
      <c r="G2" s="5">
        <v>58.302607</v>
      </c>
      <c r="H2" s="5">
        <v>116.42854</v>
      </c>
      <c r="I2" s="5">
        <v>120.38495</v>
      </c>
      <c r="J2" s="5">
        <v>121.43221</v>
      </c>
      <c r="K2" s="5">
        <v>121.90803</v>
      </c>
      <c r="L2" s="5">
        <v>122.17959</v>
      </c>
      <c r="M2" s="5">
        <v>122.26829</v>
      </c>
      <c r="N2" s="2" t="s">
        <v>94</v>
      </c>
    </row>
    <row r="3" spans="1:14" ht="13.5">
      <c r="A3" s="2" t="s">
        <v>2</v>
      </c>
      <c r="B3" s="5">
        <v>96.375587</v>
      </c>
      <c r="C3" s="5">
        <v>94.840646</v>
      </c>
      <c r="D3" s="5">
        <v>107.66823</v>
      </c>
      <c r="E3" s="5">
        <v>123.13755</v>
      </c>
      <c r="F3" s="5">
        <v>135.84626</v>
      </c>
      <c r="G3" s="5">
        <v>140.8334</v>
      </c>
      <c r="H3" s="5">
        <v>114.66138</v>
      </c>
      <c r="I3" s="5">
        <v>120.31997</v>
      </c>
      <c r="J3" s="5">
        <v>122.09275</v>
      </c>
      <c r="K3" s="5">
        <v>122.72814</v>
      </c>
      <c r="L3" s="5">
        <v>122.36389</v>
      </c>
      <c r="M3" s="5">
        <v>120.87962</v>
      </c>
      <c r="N3" s="2" t="s">
        <v>94</v>
      </c>
    </row>
    <row r="4" spans="1:14" ht="13.5">
      <c r="A4" s="2" t="s">
        <v>3</v>
      </c>
      <c r="B4" s="5">
        <v>109.95126</v>
      </c>
      <c r="C4" s="5">
        <v>112.37301</v>
      </c>
      <c r="D4" s="5">
        <v>113.19306</v>
      </c>
      <c r="E4" s="5">
        <v>113.60281</v>
      </c>
      <c r="F4" s="5">
        <v>113.85</v>
      </c>
      <c r="G4" s="5">
        <v>113.93643</v>
      </c>
      <c r="H4" s="5">
        <v>99.697973</v>
      </c>
      <c r="I4" s="5">
        <v>85.807386</v>
      </c>
      <c r="J4" s="5">
        <v>71.708409</v>
      </c>
      <c r="K4" s="5">
        <v>57.059894</v>
      </c>
      <c r="L4" s="5">
        <v>44.615072</v>
      </c>
      <c r="M4" s="5">
        <v>40.486154</v>
      </c>
      <c r="N4" s="2" t="s">
        <v>94</v>
      </c>
    </row>
    <row r="5" spans="1:14" ht="13.5">
      <c r="A5" s="2" t="s">
        <v>4</v>
      </c>
      <c r="B5" s="5">
        <v>128.31832</v>
      </c>
      <c r="C5" s="5">
        <v>82.635299</v>
      </c>
      <c r="D5" s="5">
        <v>76.702368</v>
      </c>
      <c r="E5" s="5">
        <v>73.007671</v>
      </c>
      <c r="F5" s="5">
        <v>70.241498</v>
      </c>
      <c r="G5" s="5">
        <v>69.186496</v>
      </c>
      <c r="H5" s="5">
        <v>40.392972</v>
      </c>
      <c r="I5" s="5">
        <v>42.063739</v>
      </c>
      <c r="J5" s="5">
        <v>41.675707</v>
      </c>
      <c r="K5" s="5">
        <v>41.451218</v>
      </c>
      <c r="L5" s="5">
        <v>41.317391</v>
      </c>
      <c r="M5" s="5">
        <v>41.275462</v>
      </c>
      <c r="N5" s="2" t="s">
        <v>94</v>
      </c>
    </row>
    <row r="6" spans="1:14" ht="13.5">
      <c r="A6" s="3" t="s">
        <v>5</v>
      </c>
      <c r="B6" s="5">
        <v>106.19535</v>
      </c>
      <c r="C6" s="5">
        <v>106.20266</v>
      </c>
      <c r="D6" s="5">
        <v>106.20513</v>
      </c>
      <c r="E6" s="5">
        <v>106.20634</v>
      </c>
      <c r="F6" s="5">
        <v>106.20709</v>
      </c>
      <c r="G6" s="5">
        <v>106.20733</v>
      </c>
      <c r="H6" s="5">
        <v>106.15866</v>
      </c>
      <c r="I6" s="5">
        <v>106.08506</v>
      </c>
      <c r="J6" s="5">
        <v>105.9618</v>
      </c>
      <c r="K6" s="5">
        <v>105.71297</v>
      </c>
      <c r="L6" s="5">
        <v>104.94759</v>
      </c>
      <c r="M6" s="5">
        <v>103.60581</v>
      </c>
      <c r="N6" s="3" t="s">
        <v>95</v>
      </c>
    </row>
    <row r="7" spans="1:14" ht="13.5">
      <c r="A7" s="2" t="s">
        <v>6</v>
      </c>
      <c r="B7" s="5">
        <v>109.62337</v>
      </c>
      <c r="C7" s="5">
        <v>113.5104</v>
      </c>
      <c r="D7" s="5">
        <v>115.42983</v>
      </c>
      <c r="E7" s="5">
        <v>116.52422</v>
      </c>
      <c r="F7" s="5">
        <v>117.21975</v>
      </c>
      <c r="G7" s="5">
        <v>117.4637</v>
      </c>
      <c r="H7" s="5">
        <v>103.18429</v>
      </c>
      <c r="I7" s="5">
        <v>100.59017</v>
      </c>
      <c r="J7" s="5">
        <v>99.520247</v>
      </c>
      <c r="K7" s="5">
        <v>98.930964</v>
      </c>
      <c r="L7" s="5">
        <v>98.554758</v>
      </c>
      <c r="M7" s="5">
        <v>98.4244</v>
      </c>
      <c r="N7" s="2" t="s">
        <v>95</v>
      </c>
    </row>
    <row r="8" spans="1:14" ht="13.5">
      <c r="A8" s="2" t="s">
        <v>7</v>
      </c>
      <c r="B8" s="5">
        <v>106.62353</v>
      </c>
      <c r="C8" s="5">
        <v>107.94809</v>
      </c>
      <c r="D8" s="5">
        <v>109.95356</v>
      </c>
      <c r="E8" s="5">
        <v>113.11537</v>
      </c>
      <c r="F8" s="5">
        <v>118.45227</v>
      </c>
      <c r="G8" s="5">
        <v>122.15097</v>
      </c>
      <c r="H8" s="5">
        <v>105.97762</v>
      </c>
      <c r="I8" s="5">
        <v>105.86902</v>
      </c>
      <c r="J8" s="5">
        <v>105.84086</v>
      </c>
      <c r="K8" s="5">
        <v>105.83651</v>
      </c>
      <c r="L8" s="5">
        <v>105.86383</v>
      </c>
      <c r="M8" s="5">
        <v>105.92631</v>
      </c>
      <c r="N8" s="2" t="s">
        <v>94</v>
      </c>
    </row>
    <row r="9" spans="1:14" ht="13.5">
      <c r="A9" s="2" t="s">
        <v>8</v>
      </c>
      <c r="B9" s="5">
        <v>114.40992</v>
      </c>
      <c r="C9" s="5">
        <v>124.46977</v>
      </c>
      <c r="D9" s="5">
        <v>133.69604</v>
      </c>
      <c r="E9" s="5">
        <v>135.20227</v>
      </c>
      <c r="F9" s="5">
        <v>131.30169</v>
      </c>
      <c r="G9" s="5">
        <v>128.22303</v>
      </c>
      <c r="H9" s="5">
        <v>98.622748</v>
      </c>
      <c r="I9" s="5">
        <v>91.010649</v>
      </c>
      <c r="J9" s="5">
        <v>87.347239</v>
      </c>
      <c r="K9" s="5">
        <v>85.160925</v>
      </c>
      <c r="L9" s="5">
        <v>83.707563</v>
      </c>
      <c r="M9" s="5">
        <v>83.202861</v>
      </c>
      <c r="N9" s="2" t="s">
        <v>94</v>
      </c>
    </row>
    <row r="10" spans="1:14" ht="13.5">
      <c r="A10" s="2" t="s">
        <v>9</v>
      </c>
      <c r="B10" s="5">
        <v>100.70685</v>
      </c>
      <c r="C10" s="5">
        <v>92.018194</v>
      </c>
      <c r="D10" s="5">
        <v>84.835967</v>
      </c>
      <c r="E10" s="5">
        <v>77.716178</v>
      </c>
      <c r="F10" s="5">
        <v>70.196337</v>
      </c>
      <c r="G10" s="5">
        <v>66.863017</v>
      </c>
      <c r="H10" s="5">
        <v>110.37082</v>
      </c>
      <c r="I10" s="5">
        <v>113.8764</v>
      </c>
      <c r="J10" s="5">
        <v>115.32832</v>
      </c>
      <c r="K10" s="5">
        <v>116.13675</v>
      </c>
      <c r="L10" s="5">
        <v>116.68723</v>
      </c>
      <c r="M10" s="5">
        <v>116.94088</v>
      </c>
      <c r="N10" s="2" t="s">
        <v>94</v>
      </c>
    </row>
    <row r="11" spans="1:14" ht="13.5">
      <c r="A11" s="2" t="s">
        <v>10</v>
      </c>
      <c r="B11" s="5">
        <v>111.07061</v>
      </c>
      <c r="C11" s="5">
        <v>115.53954</v>
      </c>
      <c r="D11" s="5">
        <v>117.40091</v>
      </c>
      <c r="E11" s="5">
        <v>118.47305</v>
      </c>
      <c r="F11" s="5">
        <v>119.17359</v>
      </c>
      <c r="G11" s="5">
        <v>119.41799</v>
      </c>
      <c r="H11" s="5">
        <v>100.34337</v>
      </c>
      <c r="I11" s="5">
        <v>92.233936</v>
      </c>
      <c r="J11" s="5">
        <v>86.766417</v>
      </c>
      <c r="K11" s="5">
        <v>82.534383</v>
      </c>
      <c r="L11" s="5">
        <v>79.049649</v>
      </c>
      <c r="M11" s="5">
        <v>77.64631</v>
      </c>
      <c r="N11" s="2" t="s">
        <v>94</v>
      </c>
    </row>
    <row r="12" spans="1:14" ht="13.5">
      <c r="A12" s="2" t="s">
        <v>11</v>
      </c>
      <c r="B12" s="5">
        <v>106.27733</v>
      </c>
      <c r="C12" s="5">
        <v>106.33523</v>
      </c>
      <c r="D12" s="5">
        <v>106.35471</v>
      </c>
      <c r="E12" s="5">
        <v>106.3645</v>
      </c>
      <c r="F12" s="5">
        <v>106.37039</v>
      </c>
      <c r="G12" s="5">
        <v>106.37235</v>
      </c>
      <c r="H12" s="5">
        <v>106.00044</v>
      </c>
      <c r="I12" s="5">
        <v>105.50158</v>
      </c>
      <c r="J12" s="5">
        <v>104.79865</v>
      </c>
      <c r="K12" s="5">
        <v>103.72211</v>
      </c>
      <c r="L12" s="5">
        <v>101.8105</v>
      </c>
      <c r="M12" s="5">
        <v>100.28544</v>
      </c>
      <c r="N12" s="2" t="s">
        <v>94</v>
      </c>
    </row>
    <row r="13" spans="1:14" ht="13.5">
      <c r="A13" s="2" t="s">
        <v>12</v>
      </c>
      <c r="B13" s="5">
        <v>106.17326</v>
      </c>
      <c r="C13" s="5">
        <v>106.14423</v>
      </c>
      <c r="D13" s="5">
        <v>106.09446</v>
      </c>
      <c r="E13" s="5">
        <v>105.99134</v>
      </c>
      <c r="F13" s="5">
        <v>105.66646</v>
      </c>
      <c r="G13" s="5">
        <v>105.11848</v>
      </c>
      <c r="H13" s="5">
        <v>106.18747</v>
      </c>
      <c r="I13" s="5">
        <v>106.19013</v>
      </c>
      <c r="J13" s="5">
        <v>106.19081</v>
      </c>
      <c r="K13" s="5">
        <v>106.19081</v>
      </c>
      <c r="L13" s="5">
        <v>106.18985</v>
      </c>
      <c r="M13" s="5">
        <v>106.18869</v>
      </c>
      <c r="N13" s="2" t="s">
        <v>94</v>
      </c>
    </row>
    <row r="14" spans="1:14" ht="13.5">
      <c r="A14" s="2" t="s">
        <v>13</v>
      </c>
      <c r="B14" s="5">
        <v>120.69081</v>
      </c>
      <c r="C14" s="5">
        <v>135.58913</v>
      </c>
      <c r="D14" s="5">
        <v>103.26641</v>
      </c>
      <c r="E14" s="5">
        <v>82.828592</v>
      </c>
      <c r="F14" s="5">
        <v>71.679921</v>
      </c>
      <c r="G14" s="5">
        <v>61.795331</v>
      </c>
      <c r="H14" s="5">
        <v>95.258506</v>
      </c>
      <c r="I14" s="5">
        <v>86.89357</v>
      </c>
      <c r="J14" s="5">
        <v>83.877649</v>
      </c>
      <c r="K14" s="5">
        <v>82.711912</v>
      </c>
      <c r="L14" s="5">
        <v>83.412028</v>
      </c>
      <c r="M14" s="5">
        <v>85.99891</v>
      </c>
      <c r="N14" s="2" t="s">
        <v>94</v>
      </c>
    </row>
    <row r="15" spans="1:14" ht="13.5">
      <c r="A15" s="2" t="s">
        <v>14</v>
      </c>
      <c r="B15" s="5">
        <v>105.45938</v>
      </c>
      <c r="C15" s="5">
        <v>101.35188</v>
      </c>
      <c r="D15" s="5">
        <v>79.144779</v>
      </c>
      <c r="E15" s="5">
        <v>60.58328</v>
      </c>
      <c r="F15" s="5">
        <v>65.745928</v>
      </c>
      <c r="G15" s="5">
        <v>60.465664</v>
      </c>
      <c r="H15" s="5">
        <v>106.35176</v>
      </c>
      <c r="I15" s="5">
        <v>106.2992</v>
      </c>
      <c r="J15" s="5">
        <v>106.25892</v>
      </c>
      <c r="K15" s="5">
        <v>106.2426</v>
      </c>
      <c r="L15" s="5">
        <v>106.24198</v>
      </c>
      <c r="M15" s="5">
        <v>106.34394</v>
      </c>
      <c r="N15" s="2" t="s">
        <v>94</v>
      </c>
    </row>
    <row r="16" spans="1:14" ht="13.5">
      <c r="A16" s="2" t="s">
        <v>15</v>
      </c>
      <c r="B16" s="5">
        <v>78.553188</v>
      </c>
      <c r="C16" s="5">
        <v>44.52112</v>
      </c>
      <c r="D16" s="5">
        <v>50.079305</v>
      </c>
      <c r="E16" s="5">
        <v>51.354186</v>
      </c>
      <c r="F16" s="5">
        <v>52.715501</v>
      </c>
      <c r="G16" s="5">
        <v>53.666362</v>
      </c>
      <c r="H16" s="5">
        <v>115.18051</v>
      </c>
      <c r="I16" s="5">
        <v>119.41158</v>
      </c>
      <c r="J16" s="5">
        <v>120.71633</v>
      </c>
      <c r="K16" s="5">
        <v>121.39415</v>
      </c>
      <c r="L16" s="5">
        <v>121.90814</v>
      </c>
      <c r="M16" s="5">
        <v>122.25527</v>
      </c>
      <c r="N16" s="2" t="s">
        <v>94</v>
      </c>
    </row>
    <row r="17" spans="1:14" ht="13.5">
      <c r="A17" s="2" t="s">
        <v>16</v>
      </c>
      <c r="B17" s="5">
        <v>91.189607</v>
      </c>
      <c r="C17" s="5">
        <v>39.96894</v>
      </c>
      <c r="D17" s="5">
        <v>37.245972</v>
      </c>
      <c r="E17" s="5">
        <v>44.988457</v>
      </c>
      <c r="F17" s="5">
        <v>47.605706</v>
      </c>
      <c r="G17" s="5">
        <v>48.300955</v>
      </c>
      <c r="H17" s="5">
        <v>112.84307</v>
      </c>
      <c r="I17" s="5">
        <v>116.51704</v>
      </c>
      <c r="J17" s="5">
        <v>117.64815</v>
      </c>
      <c r="K17" s="5">
        <v>118.21687</v>
      </c>
      <c r="L17" s="5">
        <v>118.58825</v>
      </c>
      <c r="M17" s="5">
        <v>118.76636</v>
      </c>
      <c r="N17" s="2" t="s">
        <v>94</v>
      </c>
    </row>
    <row r="18" spans="1:14" ht="13.5">
      <c r="A18" s="2" t="s">
        <v>17</v>
      </c>
      <c r="B18" s="5">
        <v>106.62169</v>
      </c>
      <c r="C18" s="5">
        <v>107.77627</v>
      </c>
      <c r="D18" s="5">
        <v>109.41734</v>
      </c>
      <c r="E18" s="5">
        <v>112.23709</v>
      </c>
      <c r="F18" s="5">
        <v>118.61997</v>
      </c>
      <c r="G18" s="5">
        <v>126.81683</v>
      </c>
      <c r="H18" s="5">
        <v>105.99661</v>
      </c>
      <c r="I18" s="5">
        <v>105.96881</v>
      </c>
      <c r="J18" s="5">
        <v>106.12017</v>
      </c>
      <c r="K18" s="5">
        <v>106.54373</v>
      </c>
      <c r="L18" s="5">
        <v>107.89023</v>
      </c>
      <c r="M18" s="5">
        <v>110.28268</v>
      </c>
      <c r="N18" s="2" t="s">
        <v>94</v>
      </c>
    </row>
    <row r="19" spans="1:14" ht="13.5">
      <c r="A19" s="2" t="s">
        <v>18</v>
      </c>
      <c r="B19" s="5">
        <v>107.57552</v>
      </c>
      <c r="C19" s="5">
        <v>111.44684</v>
      </c>
      <c r="D19" s="5">
        <v>117.15485</v>
      </c>
      <c r="E19" s="5">
        <v>126.29158</v>
      </c>
      <c r="F19" s="5">
        <v>144.47471</v>
      </c>
      <c r="G19" s="5">
        <v>134.04992</v>
      </c>
      <c r="H19" s="5">
        <v>105.44492</v>
      </c>
      <c r="I19" s="5">
        <v>105.03043</v>
      </c>
      <c r="J19" s="5">
        <v>104.93739</v>
      </c>
      <c r="K19" s="5">
        <v>104.92539</v>
      </c>
      <c r="L19" s="5">
        <v>105.14165</v>
      </c>
      <c r="M19" s="5">
        <v>105.60461</v>
      </c>
      <c r="N19" s="2" t="s">
        <v>94</v>
      </c>
    </row>
    <row r="20" spans="1:14" ht="13.5">
      <c r="A20" s="2" t="s">
        <v>19</v>
      </c>
      <c r="B20" s="5">
        <v>36.836309</v>
      </c>
      <c r="C20" s="5">
        <v>45.265336</v>
      </c>
      <c r="D20" s="5">
        <v>67.399563</v>
      </c>
      <c r="E20" s="5">
        <v>83.774317</v>
      </c>
      <c r="F20" s="5">
        <v>95.609796</v>
      </c>
      <c r="G20" s="5">
        <v>99.937463</v>
      </c>
      <c r="H20" s="5">
        <v>116.91434</v>
      </c>
      <c r="I20" s="5">
        <v>87.441831</v>
      </c>
      <c r="J20" s="5">
        <v>83.050736</v>
      </c>
      <c r="K20" s="5">
        <v>81.0015</v>
      </c>
      <c r="L20" s="5">
        <v>79.69022</v>
      </c>
      <c r="M20" s="5">
        <v>79.233185</v>
      </c>
      <c r="N20" s="2" t="s">
        <v>94</v>
      </c>
    </row>
    <row r="21" spans="1:14" ht="13.5">
      <c r="A21" s="2" t="s">
        <v>35</v>
      </c>
      <c r="B21" s="5">
        <v>76.45718</v>
      </c>
      <c r="C21" s="5">
        <v>24.369778</v>
      </c>
      <c r="D21" s="5">
        <v>12.016433</v>
      </c>
      <c r="E21" s="5">
        <v>8.8111853</v>
      </c>
      <c r="F21" s="5">
        <v>8.7566402</v>
      </c>
      <c r="G21" s="5">
        <v>9.5450263</v>
      </c>
      <c r="H21" s="5">
        <v>123.89371</v>
      </c>
      <c r="I21" s="5">
        <v>133.85106</v>
      </c>
      <c r="J21" s="5">
        <v>136.80519</v>
      </c>
      <c r="K21" s="5">
        <v>138.01576</v>
      </c>
      <c r="L21" s="5">
        <v>138.60147</v>
      </c>
      <c r="M21" s="5">
        <v>138.75347</v>
      </c>
      <c r="N21" s="2" t="s">
        <v>94</v>
      </c>
    </row>
    <row r="22" spans="1:14" ht="13.5">
      <c r="A22" s="2" t="s">
        <v>36</v>
      </c>
      <c r="B22" s="5">
        <v>101.44151</v>
      </c>
      <c r="C22" s="5">
        <v>94.836052</v>
      </c>
      <c r="D22" s="5">
        <v>90.871941</v>
      </c>
      <c r="E22" s="5">
        <v>88.263449</v>
      </c>
      <c r="F22" s="5">
        <v>86.489249</v>
      </c>
      <c r="G22" s="5">
        <v>85.883465</v>
      </c>
      <c r="H22" s="5">
        <v>109.73272</v>
      </c>
      <c r="I22" s="5">
        <v>112.43638</v>
      </c>
      <c r="J22" s="5">
        <v>113.43757</v>
      </c>
      <c r="K22" s="5">
        <v>113.93871</v>
      </c>
      <c r="L22" s="5">
        <v>114.21778</v>
      </c>
      <c r="M22" s="5">
        <v>114.28697</v>
      </c>
      <c r="N22" s="2" t="s">
        <v>94</v>
      </c>
    </row>
    <row r="23" spans="1:14" ht="13.5">
      <c r="A23" s="2" t="s">
        <v>21</v>
      </c>
      <c r="B23" s="5">
        <v>105.53382</v>
      </c>
      <c r="C23" s="5">
        <v>104.58154</v>
      </c>
      <c r="D23" s="5">
        <v>103.99788</v>
      </c>
      <c r="E23" s="5">
        <v>103.6161</v>
      </c>
      <c r="F23" s="5">
        <v>103.37118</v>
      </c>
      <c r="G23" s="5">
        <v>103.2988</v>
      </c>
      <c r="H23" s="5">
        <v>106.641</v>
      </c>
      <c r="I23" s="5">
        <v>106.96826</v>
      </c>
      <c r="J23" s="5">
        <v>107.0773</v>
      </c>
      <c r="K23" s="5">
        <v>107.11914</v>
      </c>
      <c r="L23" s="5">
        <v>107.11367</v>
      </c>
      <c r="M23" s="5">
        <v>107.06339</v>
      </c>
      <c r="N23" s="2" t="s">
        <v>94</v>
      </c>
    </row>
    <row r="24" spans="1:14" ht="13.5">
      <c r="A24" s="2" t="s">
        <v>22</v>
      </c>
      <c r="B24" s="5">
        <v>84.55625</v>
      </c>
      <c r="C24" s="5">
        <v>60.620619</v>
      </c>
      <c r="D24" s="5">
        <v>42.962873</v>
      </c>
      <c r="E24" s="5">
        <v>31.750422</v>
      </c>
      <c r="F24" s="5">
        <v>25.003116</v>
      </c>
      <c r="G24" s="5">
        <v>22.737943</v>
      </c>
      <c r="H24" s="5">
        <v>35.786619</v>
      </c>
      <c r="I24" s="5">
        <v>37.372305</v>
      </c>
      <c r="J24" s="5">
        <v>41.214192</v>
      </c>
      <c r="K24" s="5">
        <v>59.257738</v>
      </c>
      <c r="L24" s="5">
        <v>97.914159</v>
      </c>
      <c r="M24" s="5">
        <v>44.483112</v>
      </c>
      <c r="N24" s="2" t="s">
        <v>94</v>
      </c>
    </row>
    <row r="25" spans="1:14" ht="13.5">
      <c r="A25" s="3" t="s">
        <v>23</v>
      </c>
      <c r="B25" s="5">
        <v>95.820477</v>
      </c>
      <c r="C25" s="5">
        <v>63.082601</v>
      </c>
      <c r="D25" s="5">
        <v>67.621707</v>
      </c>
      <c r="E25" s="5">
        <v>79.826167</v>
      </c>
      <c r="F25" s="5">
        <v>91.281022</v>
      </c>
      <c r="G25" s="5">
        <v>98.667774</v>
      </c>
      <c r="H25" s="5">
        <v>110.34053</v>
      </c>
      <c r="I25" s="5">
        <v>113.20926</v>
      </c>
      <c r="J25" s="5">
        <v>114.26267</v>
      </c>
      <c r="K25" s="5">
        <v>116.5094</v>
      </c>
      <c r="L25" s="5" t="s">
        <v>0</v>
      </c>
      <c r="M25" s="5" t="s">
        <v>0</v>
      </c>
      <c r="N25" s="3" t="s">
        <v>95</v>
      </c>
    </row>
    <row r="26" spans="1:14" ht="13.5">
      <c r="A26" s="2" t="s">
        <v>24</v>
      </c>
      <c r="B26" s="5">
        <v>111.18724</v>
      </c>
      <c r="C26" s="5">
        <v>114.00796</v>
      </c>
      <c r="D26" s="5">
        <v>114.91929</v>
      </c>
      <c r="E26" s="5">
        <v>115.36963</v>
      </c>
      <c r="F26" s="5">
        <v>115.63815</v>
      </c>
      <c r="G26" s="5">
        <v>115.72737</v>
      </c>
      <c r="H26" s="5">
        <v>94.981978</v>
      </c>
      <c r="I26" s="5">
        <v>60.298819</v>
      </c>
      <c r="J26" s="5">
        <v>83.095725</v>
      </c>
      <c r="K26" s="5">
        <v>107.27744</v>
      </c>
      <c r="L26" s="5">
        <v>146.31314</v>
      </c>
      <c r="M26" s="5">
        <v>85.700469</v>
      </c>
      <c r="N26" s="2" t="s">
        <v>94</v>
      </c>
    </row>
    <row r="27" spans="1:14" ht="13.5">
      <c r="A27" s="3" t="s">
        <v>25</v>
      </c>
      <c r="B27" s="5">
        <v>87.988593</v>
      </c>
      <c r="C27" s="5">
        <v>18.813922</v>
      </c>
      <c r="D27" s="5">
        <v>23.771676</v>
      </c>
      <c r="E27" s="5">
        <v>29.794639</v>
      </c>
      <c r="F27" s="5">
        <v>40.140099</v>
      </c>
      <c r="G27" s="5">
        <v>49.490439</v>
      </c>
      <c r="H27" s="5">
        <v>112.53785</v>
      </c>
      <c r="I27" s="5">
        <v>115.50689</v>
      </c>
      <c r="J27" s="5">
        <v>117.94379</v>
      </c>
      <c r="K27" s="5">
        <v>116.24485</v>
      </c>
      <c r="L27" s="5">
        <v>117.23717</v>
      </c>
      <c r="M27" s="5">
        <v>132.68084</v>
      </c>
      <c r="N27" s="3" t="s">
        <v>95</v>
      </c>
    </row>
    <row r="28" spans="1:14" ht="13.5">
      <c r="A28" s="2" t="s">
        <v>26</v>
      </c>
      <c r="B28" s="5">
        <v>106.15467</v>
      </c>
      <c r="C28" s="5">
        <v>106.35079</v>
      </c>
      <c r="D28" s="5">
        <v>106.84596</v>
      </c>
      <c r="E28" s="5">
        <v>107.63209</v>
      </c>
      <c r="F28" s="5">
        <v>108.78474</v>
      </c>
      <c r="G28" s="5">
        <v>109.48692</v>
      </c>
      <c r="H28" s="5">
        <v>106.24435</v>
      </c>
      <c r="I28" s="5">
        <v>106.30082</v>
      </c>
      <c r="J28" s="5">
        <v>106.32374</v>
      </c>
      <c r="K28" s="5">
        <v>106.33604</v>
      </c>
      <c r="L28" s="5">
        <v>106.343</v>
      </c>
      <c r="M28" s="5">
        <v>106.34234</v>
      </c>
      <c r="N28" s="2" t="s">
        <v>94</v>
      </c>
    </row>
    <row r="29" spans="1:14" ht="13.5">
      <c r="A29" s="2" t="s">
        <v>27</v>
      </c>
      <c r="B29" s="5">
        <v>136.73196</v>
      </c>
      <c r="C29" s="5">
        <v>124.72117</v>
      </c>
      <c r="D29" s="5">
        <v>115.36304</v>
      </c>
      <c r="E29" s="5">
        <v>110.59045</v>
      </c>
      <c r="F29" s="5">
        <v>108.99129</v>
      </c>
      <c r="G29" s="5">
        <v>108.62821</v>
      </c>
      <c r="H29" s="5">
        <v>31.354623</v>
      </c>
      <c r="I29" s="5">
        <v>162.55441</v>
      </c>
      <c r="J29" s="5">
        <v>259.19235</v>
      </c>
      <c r="K29" s="5">
        <v>186.049</v>
      </c>
      <c r="L29" s="5">
        <v>72.147501</v>
      </c>
      <c r="M29" s="5">
        <v>42.272971</v>
      </c>
      <c r="N29" s="2" t="s">
        <v>94</v>
      </c>
    </row>
    <row r="30" spans="1:14" ht="13.5">
      <c r="A30" s="3" t="s">
        <v>28</v>
      </c>
      <c r="B30" s="5">
        <v>108.31888</v>
      </c>
      <c r="C30" s="5">
        <v>113.73238</v>
      </c>
      <c r="D30" s="5">
        <v>119.71456</v>
      </c>
      <c r="E30" s="5">
        <v>125.00806</v>
      </c>
      <c r="F30" s="5">
        <v>111.15405</v>
      </c>
      <c r="G30" s="5">
        <v>95.037256</v>
      </c>
      <c r="H30" s="5">
        <v>105.05141</v>
      </c>
      <c r="I30" s="5">
        <v>104.32945</v>
      </c>
      <c r="J30" s="5">
        <v>104.07009</v>
      </c>
      <c r="K30" s="5">
        <v>103.94055</v>
      </c>
      <c r="L30" s="5">
        <v>103.78754</v>
      </c>
      <c r="M30" s="5">
        <v>103.62719</v>
      </c>
      <c r="N30" s="3" t="s">
        <v>95</v>
      </c>
    </row>
    <row r="31" spans="1:14" ht="13.5">
      <c r="A31" s="2" t="s">
        <v>29</v>
      </c>
      <c r="B31" s="5">
        <v>106.22359</v>
      </c>
      <c r="C31" s="5">
        <v>106.51755</v>
      </c>
      <c r="D31" s="5">
        <v>106.57621</v>
      </c>
      <c r="E31" s="5">
        <v>105.85562</v>
      </c>
      <c r="F31" s="5">
        <v>103.14967</v>
      </c>
      <c r="G31" s="5">
        <v>100.64558</v>
      </c>
      <c r="H31" s="5">
        <v>106.42018</v>
      </c>
      <c r="I31" s="5">
        <v>107.47297</v>
      </c>
      <c r="J31" s="5">
        <v>109.3508</v>
      </c>
      <c r="K31" s="5">
        <v>112.64005</v>
      </c>
      <c r="L31" s="5">
        <v>115.99911</v>
      </c>
      <c r="M31" s="5">
        <v>109.31024</v>
      </c>
      <c r="N31" s="2" t="s">
        <v>94</v>
      </c>
    </row>
    <row r="32" spans="1:14" ht="13.5">
      <c r="A32" s="3" t="s">
        <v>30</v>
      </c>
      <c r="B32" s="5">
        <v>103.99274</v>
      </c>
      <c r="C32" s="5">
        <v>95.427542</v>
      </c>
      <c r="D32" s="5">
        <v>88.173758</v>
      </c>
      <c r="E32" s="5">
        <v>82.647994</v>
      </c>
      <c r="F32" s="5">
        <v>78.459465</v>
      </c>
      <c r="G32" s="5">
        <v>76.905222</v>
      </c>
      <c r="H32" s="5">
        <v>104.72931</v>
      </c>
      <c r="I32" s="5">
        <v>103.26252</v>
      </c>
      <c r="J32" s="5">
        <v>104.25136</v>
      </c>
      <c r="K32" s="5">
        <v>106.11044</v>
      </c>
      <c r="L32" s="5">
        <v>108.49667</v>
      </c>
      <c r="M32" s="5">
        <v>109.59854</v>
      </c>
      <c r="N32" s="3" t="s">
        <v>95</v>
      </c>
    </row>
    <row r="33" spans="1:14" ht="13.5">
      <c r="A33" s="3" t="s">
        <v>31</v>
      </c>
      <c r="B33" s="5">
        <v>73.834597</v>
      </c>
      <c r="C33" s="5">
        <v>27.083446</v>
      </c>
      <c r="D33" s="5">
        <v>59.135849</v>
      </c>
      <c r="E33" s="5">
        <v>134.17029</v>
      </c>
      <c r="F33" s="5">
        <v>187.66654</v>
      </c>
      <c r="G33" s="5">
        <v>209.20298</v>
      </c>
      <c r="H33" s="5">
        <v>116.10012</v>
      </c>
      <c r="I33" s="5">
        <v>120.50804</v>
      </c>
      <c r="J33" s="5">
        <v>121.50006</v>
      </c>
      <c r="K33" s="5">
        <v>121.71835</v>
      </c>
      <c r="L33" s="5">
        <v>121.60621</v>
      </c>
      <c r="M33" s="5">
        <v>121.49614</v>
      </c>
      <c r="N33" s="3" t="s">
        <v>95</v>
      </c>
    </row>
    <row r="34" spans="1:14" ht="13.5">
      <c r="A34" s="2" t="s">
        <v>20</v>
      </c>
      <c r="B34" s="5">
        <v>106.03334</v>
      </c>
      <c r="C34" s="5">
        <v>105.80314</v>
      </c>
      <c r="D34" s="5">
        <v>105.66424</v>
      </c>
      <c r="E34" s="5">
        <v>105.52457</v>
      </c>
      <c r="F34" s="5">
        <v>105.34761</v>
      </c>
      <c r="G34" s="5">
        <v>105.25811</v>
      </c>
      <c r="H34" s="5">
        <v>106.24593</v>
      </c>
      <c r="I34" s="5">
        <v>106.24366</v>
      </c>
      <c r="J34" s="5">
        <v>106.22996</v>
      </c>
      <c r="K34" s="5">
        <v>106.22815</v>
      </c>
      <c r="L34" s="5">
        <v>106.25908</v>
      </c>
      <c r="M34" s="5">
        <v>106.32629</v>
      </c>
      <c r="N34" s="2" t="s">
        <v>94</v>
      </c>
    </row>
    <row r="35" spans="1:14" ht="13.5">
      <c r="A35" s="2" t="s">
        <v>32</v>
      </c>
      <c r="B35" s="5">
        <v>106.18371</v>
      </c>
      <c r="C35" s="5">
        <v>106.11749</v>
      </c>
      <c r="D35" s="5">
        <v>106.00257</v>
      </c>
      <c r="E35" s="5">
        <v>105.86489</v>
      </c>
      <c r="F35" s="5">
        <v>105.63847</v>
      </c>
      <c r="G35" s="5">
        <v>105.36653</v>
      </c>
      <c r="H35" s="5">
        <v>106.16734</v>
      </c>
      <c r="I35" s="5">
        <v>106.14397</v>
      </c>
      <c r="J35" s="5">
        <v>106.1226</v>
      </c>
      <c r="K35" s="5">
        <v>106.08755</v>
      </c>
      <c r="L35" s="5">
        <v>105.99064</v>
      </c>
      <c r="M35" s="5">
        <v>105.84316</v>
      </c>
      <c r="N35" s="2" t="s">
        <v>94</v>
      </c>
    </row>
    <row r="36" spans="2:13" ht="13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4" ht="13.5">
      <c r="A37" s="3" t="s">
        <v>33</v>
      </c>
      <c r="B37" s="5">
        <v>115.20647</v>
      </c>
      <c r="C37" s="5">
        <v>122.42848</v>
      </c>
      <c r="D37" s="5">
        <v>126.04593</v>
      </c>
      <c r="E37" s="5">
        <v>128.5681</v>
      </c>
      <c r="F37" s="5">
        <v>130.70166</v>
      </c>
      <c r="G37" s="5">
        <v>131.42125</v>
      </c>
      <c r="H37" s="5">
        <v>91.635137</v>
      </c>
      <c r="I37" s="5">
        <v>47.472798</v>
      </c>
      <c r="J37" s="5">
        <v>37.662301</v>
      </c>
      <c r="K37" s="5">
        <v>48.715717</v>
      </c>
      <c r="L37" s="5">
        <v>52.59785</v>
      </c>
      <c r="M37" s="5">
        <v>54.569524</v>
      </c>
      <c r="N37" s="3" t="s">
        <v>95</v>
      </c>
    </row>
    <row r="38" spans="1:14" ht="13.5">
      <c r="A38" s="3" t="s">
        <v>34</v>
      </c>
      <c r="B38" s="5">
        <v>125.49065</v>
      </c>
      <c r="C38" s="5">
        <v>134.35775</v>
      </c>
      <c r="D38" s="5">
        <v>112.56786</v>
      </c>
      <c r="E38" s="5">
        <v>91.235587</v>
      </c>
      <c r="F38" s="5">
        <v>86.152784</v>
      </c>
      <c r="G38" s="5">
        <v>84.545825</v>
      </c>
      <c r="H38" s="5">
        <v>75.119594</v>
      </c>
      <c r="I38" s="5">
        <v>31.36248</v>
      </c>
      <c r="J38" s="5">
        <v>38.009537</v>
      </c>
      <c r="K38" s="5">
        <v>42.788151</v>
      </c>
      <c r="L38" s="5">
        <v>44.741126</v>
      </c>
      <c r="M38" s="5">
        <v>45.294298</v>
      </c>
      <c r="N38" s="3" t="s">
        <v>95</v>
      </c>
    </row>
    <row r="39" spans="1:14" ht="13.5">
      <c r="A39" s="2" t="s">
        <v>3</v>
      </c>
      <c r="B39" s="5">
        <v>126.79541</v>
      </c>
      <c r="C39" s="5">
        <v>136.73185</v>
      </c>
      <c r="D39" s="5">
        <v>139.41562</v>
      </c>
      <c r="E39" s="5">
        <v>140.67676</v>
      </c>
      <c r="F39" s="5">
        <v>141.41809</v>
      </c>
      <c r="G39" s="5">
        <v>141.66425</v>
      </c>
      <c r="H39" s="5">
        <v>57.755457</v>
      </c>
      <c r="I39" s="5">
        <v>5.5317081</v>
      </c>
      <c r="J39" s="5">
        <v>19.118963</v>
      </c>
      <c r="K39" s="5">
        <v>24.072186</v>
      </c>
      <c r="L39" s="5">
        <v>27.967823</v>
      </c>
      <c r="M39" s="5">
        <v>29.666807</v>
      </c>
      <c r="N39" s="2" t="s">
        <v>94</v>
      </c>
    </row>
    <row r="40" spans="1:14" ht="13.5">
      <c r="A40" s="3" t="s">
        <v>4</v>
      </c>
      <c r="B40" s="5">
        <v>89.595292</v>
      </c>
      <c r="C40" s="5">
        <v>74.084228</v>
      </c>
      <c r="D40" s="5">
        <v>67.102289</v>
      </c>
      <c r="E40" s="5">
        <v>62.161441</v>
      </c>
      <c r="F40" s="5">
        <v>58.462598</v>
      </c>
      <c r="G40" s="5">
        <v>57.073828</v>
      </c>
      <c r="H40" s="5">
        <v>41.324234</v>
      </c>
      <c r="I40" s="5">
        <v>39.119249</v>
      </c>
      <c r="J40" s="5">
        <v>38.731353</v>
      </c>
      <c r="K40" s="5">
        <v>38.776982</v>
      </c>
      <c r="L40" s="5">
        <v>39.077508</v>
      </c>
      <c r="M40" s="5">
        <v>39.277017</v>
      </c>
      <c r="N40" s="3" t="s">
        <v>95</v>
      </c>
    </row>
    <row r="41" spans="1:14" ht="13.5">
      <c r="A41" s="3" t="s">
        <v>7</v>
      </c>
      <c r="B41" s="5">
        <v>123.88683</v>
      </c>
      <c r="C41" s="5">
        <v>134.12407</v>
      </c>
      <c r="D41" s="5">
        <v>136.95401</v>
      </c>
      <c r="E41" s="5">
        <v>137.76322</v>
      </c>
      <c r="F41" s="5">
        <v>137.66161</v>
      </c>
      <c r="G41" s="5">
        <v>137.39609</v>
      </c>
      <c r="H41" s="5">
        <v>60.60233</v>
      </c>
      <c r="I41" s="5">
        <v>-19.511988</v>
      </c>
      <c r="J41" s="5">
        <v>-41.101296</v>
      </c>
      <c r="K41" s="5">
        <v>-52.564804</v>
      </c>
      <c r="L41" s="5">
        <v>-59.909585</v>
      </c>
      <c r="M41" s="5">
        <v>-62.467181</v>
      </c>
      <c r="N41" s="3" t="s">
        <v>95</v>
      </c>
    </row>
    <row r="42" spans="1:14" ht="13.5">
      <c r="A42" s="3" t="s">
        <v>8</v>
      </c>
      <c r="B42" s="5">
        <v>121.49489</v>
      </c>
      <c r="C42" s="5">
        <v>77.177682</v>
      </c>
      <c r="D42" s="5">
        <v>64.226864</v>
      </c>
      <c r="E42" s="5">
        <v>53.550699</v>
      </c>
      <c r="F42" s="5">
        <v>39.648379</v>
      </c>
      <c r="G42" s="5">
        <v>32.047961</v>
      </c>
      <c r="H42" s="5">
        <v>62.235163</v>
      </c>
      <c r="I42" s="5">
        <v>36.951619</v>
      </c>
      <c r="J42" s="5">
        <v>42.567097</v>
      </c>
      <c r="K42" s="5">
        <v>45.414433</v>
      </c>
      <c r="L42" s="5">
        <v>46.827082</v>
      </c>
      <c r="M42" s="5">
        <v>47.253529</v>
      </c>
      <c r="N42" s="3" t="s">
        <v>95</v>
      </c>
    </row>
    <row r="43" spans="1:14" ht="13.5">
      <c r="A43" s="3" t="s">
        <v>9</v>
      </c>
      <c r="B43" s="5">
        <v>100.80229</v>
      </c>
      <c r="C43" s="5">
        <v>78.74218</v>
      </c>
      <c r="D43" s="5">
        <v>44.549455</v>
      </c>
      <c r="E43" s="5">
        <v>50.715659</v>
      </c>
      <c r="F43" s="5">
        <v>60.16064</v>
      </c>
      <c r="G43" s="5">
        <v>63.227713</v>
      </c>
      <c r="H43" s="5">
        <v>108.54033</v>
      </c>
      <c r="I43" s="5">
        <v>109.83022</v>
      </c>
      <c r="J43" s="5">
        <v>110.23663</v>
      </c>
      <c r="K43" s="5">
        <v>110.43508</v>
      </c>
      <c r="L43" s="5">
        <v>110.55244</v>
      </c>
      <c r="M43" s="5">
        <v>110.59131</v>
      </c>
      <c r="N43" s="3" t="s">
        <v>95</v>
      </c>
    </row>
    <row r="44" spans="1:14" ht="13.5">
      <c r="A44" s="3" t="s">
        <v>10</v>
      </c>
      <c r="B44" s="5">
        <v>109.26418</v>
      </c>
      <c r="C44" s="5">
        <v>114.01083</v>
      </c>
      <c r="D44" s="5">
        <v>115.38118</v>
      </c>
      <c r="E44" s="5">
        <v>110.5842</v>
      </c>
      <c r="F44" s="5">
        <v>65.839488</v>
      </c>
      <c r="G44" s="5">
        <v>56.487148</v>
      </c>
      <c r="H44" s="5">
        <v>104.22963</v>
      </c>
      <c r="I44" s="5">
        <v>102.88725</v>
      </c>
      <c r="J44" s="5">
        <v>102.40693</v>
      </c>
      <c r="K44" s="5">
        <v>102.16075</v>
      </c>
      <c r="L44" s="5">
        <v>102.00991</v>
      </c>
      <c r="M44" s="5">
        <v>101.96005</v>
      </c>
      <c r="N44" s="3" t="s">
        <v>95</v>
      </c>
    </row>
    <row r="45" spans="1:14" ht="13.5">
      <c r="A45" s="3" t="s">
        <v>11</v>
      </c>
      <c r="B45" s="5">
        <v>106.40508</v>
      </c>
      <c r="C45" s="5">
        <v>107.0246</v>
      </c>
      <c r="D45" s="5">
        <v>107.92197</v>
      </c>
      <c r="E45" s="5">
        <v>109.32858</v>
      </c>
      <c r="F45" s="5">
        <v>111.60558</v>
      </c>
      <c r="G45" s="5">
        <v>112.84272</v>
      </c>
      <c r="H45" s="5">
        <v>106.06873</v>
      </c>
      <c r="I45" s="5">
        <v>105.99916</v>
      </c>
      <c r="J45" s="5">
        <v>105.97579</v>
      </c>
      <c r="K45" s="5">
        <v>105.96411</v>
      </c>
      <c r="L45" s="5">
        <v>105.95704</v>
      </c>
      <c r="M45" s="5">
        <v>105.95473</v>
      </c>
      <c r="N45" s="3" t="s">
        <v>95</v>
      </c>
    </row>
    <row r="46" spans="1:14" ht="13.5">
      <c r="A46" s="3" t="s">
        <v>12</v>
      </c>
      <c r="B46" s="5">
        <v>105.23662</v>
      </c>
      <c r="C46" s="5">
        <v>102.50796</v>
      </c>
      <c r="D46" s="5">
        <v>98.295892</v>
      </c>
      <c r="E46" s="5">
        <v>90.872498</v>
      </c>
      <c r="F46" s="5">
        <v>72.808614</v>
      </c>
      <c r="G46" s="5">
        <v>45.607481</v>
      </c>
      <c r="H46" s="5">
        <v>106.66394</v>
      </c>
      <c r="I46" s="5">
        <v>106.95767</v>
      </c>
      <c r="J46" s="5">
        <v>107.06058</v>
      </c>
      <c r="K46" s="5">
        <v>107.12003</v>
      </c>
      <c r="L46" s="5">
        <v>107.17643</v>
      </c>
      <c r="M46" s="5">
        <v>107.219</v>
      </c>
      <c r="N46" s="3" t="s">
        <v>95</v>
      </c>
    </row>
    <row r="47" spans="1:14" ht="13.5">
      <c r="A47" s="3" t="s">
        <v>13</v>
      </c>
      <c r="B47" s="5">
        <v>129.64878</v>
      </c>
      <c r="C47" s="5">
        <v>110.17742</v>
      </c>
      <c r="D47" s="5">
        <v>83.099846</v>
      </c>
      <c r="E47" s="5">
        <v>74.449133</v>
      </c>
      <c r="F47" s="5">
        <v>60.316591</v>
      </c>
      <c r="G47" s="5">
        <v>48.753749</v>
      </c>
      <c r="H47" s="5">
        <v>78.655264</v>
      </c>
      <c r="I47" s="5">
        <v>48.261627</v>
      </c>
      <c r="J47" s="5">
        <v>39.565387</v>
      </c>
      <c r="K47" s="5">
        <v>36.316451</v>
      </c>
      <c r="L47" s="5">
        <v>34.680955</v>
      </c>
      <c r="M47" s="5">
        <v>34.182371</v>
      </c>
      <c r="N47" s="3" t="s">
        <v>95</v>
      </c>
    </row>
    <row r="48" spans="1:14" ht="13.5">
      <c r="A48" s="3" t="s">
        <v>14</v>
      </c>
      <c r="B48" s="5">
        <v>46.343735</v>
      </c>
      <c r="C48" s="5">
        <v>53.243193</v>
      </c>
      <c r="D48" s="5">
        <v>52.630227</v>
      </c>
      <c r="E48" s="5">
        <v>52.283576</v>
      </c>
      <c r="F48" s="5">
        <v>52.581701</v>
      </c>
      <c r="G48" s="5">
        <v>53.416345</v>
      </c>
      <c r="H48" s="5">
        <v>110.65124</v>
      </c>
      <c r="I48" s="5">
        <v>105.06611</v>
      </c>
      <c r="J48" s="5">
        <v>103.6353</v>
      </c>
      <c r="K48" s="5">
        <v>103.22786</v>
      </c>
      <c r="L48" s="5">
        <v>103.10934</v>
      </c>
      <c r="M48" s="5">
        <v>103.09226</v>
      </c>
      <c r="N48" s="3" t="s">
        <v>95</v>
      </c>
    </row>
    <row r="49" spans="1:14" ht="13.5">
      <c r="A49" s="3" t="s">
        <v>15</v>
      </c>
      <c r="B49" s="5">
        <v>42.201489</v>
      </c>
      <c r="C49" s="5">
        <v>52.50104</v>
      </c>
      <c r="D49" s="5">
        <v>53.412559</v>
      </c>
      <c r="E49" s="5">
        <v>54.129399</v>
      </c>
      <c r="F49" s="5">
        <v>54.82403</v>
      </c>
      <c r="G49" s="5">
        <v>55.145756</v>
      </c>
      <c r="H49" s="5">
        <v>122.67617</v>
      </c>
      <c r="I49" s="5">
        <v>108.00645</v>
      </c>
      <c r="J49" s="5">
        <v>86.337114</v>
      </c>
      <c r="K49" s="5">
        <v>68.899077</v>
      </c>
      <c r="L49" s="5">
        <v>61.343292</v>
      </c>
      <c r="M49" s="5">
        <v>59.227359</v>
      </c>
      <c r="N49" s="3" t="s">
        <v>95</v>
      </c>
    </row>
    <row r="50" spans="1:14" ht="13.5">
      <c r="A50" s="3" t="s">
        <v>16</v>
      </c>
      <c r="B50" s="5">
        <v>41.405619</v>
      </c>
      <c r="C50" s="5">
        <v>44.967482</v>
      </c>
      <c r="D50" s="5">
        <v>47.83306</v>
      </c>
      <c r="E50" s="5">
        <v>48.708854</v>
      </c>
      <c r="F50" s="5">
        <v>49.126918</v>
      </c>
      <c r="G50" s="5">
        <v>49.251657</v>
      </c>
      <c r="H50" s="5">
        <v>121.9712</v>
      </c>
      <c r="I50" s="5">
        <v>92.338194</v>
      </c>
      <c r="J50" s="5">
        <v>59.926155</v>
      </c>
      <c r="K50" s="5">
        <v>48.25284</v>
      </c>
      <c r="L50" s="5">
        <v>40.024</v>
      </c>
      <c r="M50" s="5">
        <v>36.833598</v>
      </c>
      <c r="N50" s="3" t="s">
        <v>95</v>
      </c>
    </row>
    <row r="51" spans="1:14" ht="13.5">
      <c r="A51" s="3" t="s">
        <v>17</v>
      </c>
      <c r="B51" s="5">
        <v>85.626164</v>
      </c>
      <c r="C51" s="5">
        <v>63.831823</v>
      </c>
      <c r="D51" s="5">
        <v>46.058303</v>
      </c>
      <c r="E51" s="5">
        <v>33.619737</v>
      </c>
      <c r="F51" s="5">
        <v>25.811802</v>
      </c>
      <c r="G51" s="5">
        <v>23.149449</v>
      </c>
      <c r="H51" s="5">
        <v>42.590768</v>
      </c>
      <c r="I51" s="5">
        <v>49.629971</v>
      </c>
      <c r="J51" s="5">
        <v>67.277036</v>
      </c>
      <c r="K51" s="5">
        <v>90.516767</v>
      </c>
      <c r="L51" s="5">
        <v>124.38294</v>
      </c>
      <c r="M51" s="5">
        <v>162.44987</v>
      </c>
      <c r="N51" s="3" t="s">
        <v>95</v>
      </c>
    </row>
    <row r="52" spans="1:14" ht="13.5">
      <c r="A52" s="3" t="s">
        <v>18</v>
      </c>
      <c r="B52" s="5">
        <v>86.232069</v>
      </c>
      <c r="C52" s="5">
        <v>63.119257</v>
      </c>
      <c r="D52" s="5">
        <v>44.963854</v>
      </c>
      <c r="E52" s="5">
        <v>32.876862</v>
      </c>
      <c r="F52" s="5">
        <v>25.470816</v>
      </c>
      <c r="G52" s="5">
        <v>22.970696</v>
      </c>
      <c r="H52" s="5">
        <v>42.878242</v>
      </c>
      <c r="I52" s="5">
        <v>50.958295</v>
      </c>
      <c r="J52" s="5">
        <v>71.043853</v>
      </c>
      <c r="K52" s="5">
        <v>96.487492</v>
      </c>
      <c r="L52" s="5">
        <v>135.98097</v>
      </c>
      <c r="M52" s="5">
        <v>151.00128</v>
      </c>
      <c r="N52" s="3" t="s">
        <v>95</v>
      </c>
    </row>
    <row r="53" spans="1:14" ht="13.5">
      <c r="A53" s="3" t="s">
        <v>19</v>
      </c>
      <c r="B53" s="5">
        <v>19.914806</v>
      </c>
      <c r="C53" s="5">
        <v>19.004525</v>
      </c>
      <c r="D53" s="5">
        <v>27.28818</v>
      </c>
      <c r="E53" s="5">
        <v>48.536646</v>
      </c>
      <c r="F53" s="5">
        <v>74.968438</v>
      </c>
      <c r="G53" s="5">
        <v>86.089977</v>
      </c>
      <c r="H53" s="5">
        <v>130.2381</v>
      </c>
      <c r="I53" s="5">
        <v>111.06138</v>
      </c>
      <c r="J53" s="5">
        <v>111.94596</v>
      </c>
      <c r="K53" s="5">
        <v>112.84896</v>
      </c>
      <c r="L53" s="5">
        <v>113.43811</v>
      </c>
      <c r="M53" s="5">
        <v>113.63267</v>
      </c>
      <c r="N53" s="3" t="s">
        <v>95</v>
      </c>
    </row>
    <row r="54" spans="1:14" ht="13.5">
      <c r="A54" s="3" t="s">
        <v>35</v>
      </c>
      <c r="B54" s="5">
        <v>68.86988</v>
      </c>
      <c r="C54" s="5">
        <v>16.997661</v>
      </c>
      <c r="D54" s="5">
        <v>8.9033346</v>
      </c>
      <c r="E54" s="5">
        <v>7.5074317</v>
      </c>
      <c r="F54" s="5">
        <v>9.7475517</v>
      </c>
      <c r="G54" s="5">
        <v>11.352082</v>
      </c>
      <c r="H54" s="5">
        <v>122.31053</v>
      </c>
      <c r="I54" s="5">
        <v>129.18675</v>
      </c>
      <c r="J54" s="5">
        <v>130.84176</v>
      </c>
      <c r="K54" s="5">
        <v>131.53445</v>
      </c>
      <c r="L54" s="5">
        <v>131.91148</v>
      </c>
      <c r="M54" s="5">
        <v>132.03095</v>
      </c>
      <c r="N54" s="3" t="s">
        <v>95</v>
      </c>
    </row>
    <row r="55" spans="1:14" ht="13.5">
      <c r="A55" s="3" t="s">
        <v>36</v>
      </c>
      <c r="B55" s="5">
        <v>101.10383</v>
      </c>
      <c r="C55" s="5">
        <v>94.211136</v>
      </c>
      <c r="D55" s="5">
        <v>90.055147</v>
      </c>
      <c r="E55" s="5">
        <v>87.213053</v>
      </c>
      <c r="F55" s="5">
        <v>85.163104</v>
      </c>
      <c r="G55" s="5">
        <v>84.465499</v>
      </c>
      <c r="H55" s="5">
        <v>110.26122</v>
      </c>
      <c r="I55" s="5">
        <v>113.35407</v>
      </c>
      <c r="J55" s="5">
        <v>114.45844</v>
      </c>
      <c r="K55" s="5">
        <v>115.04032</v>
      </c>
      <c r="L55" s="5">
        <v>115.39861</v>
      </c>
      <c r="M55" s="5">
        <v>115.51947</v>
      </c>
      <c r="N55" s="3" t="s">
        <v>95</v>
      </c>
    </row>
    <row r="56" spans="1:14" ht="13.5">
      <c r="A56" s="3" t="s">
        <v>21</v>
      </c>
      <c r="B56" s="5">
        <v>105.28166</v>
      </c>
      <c r="C56" s="5">
        <v>104.29442</v>
      </c>
      <c r="D56" s="5">
        <v>103.79743</v>
      </c>
      <c r="E56" s="5">
        <v>103.49528</v>
      </c>
      <c r="F56" s="5">
        <v>103.29321</v>
      </c>
      <c r="G56" s="5">
        <v>103.22274</v>
      </c>
      <c r="H56" s="5">
        <v>107.06629</v>
      </c>
      <c r="I56" s="5">
        <v>108.02983</v>
      </c>
      <c r="J56" s="5">
        <v>108.53641</v>
      </c>
      <c r="K56" s="5">
        <v>108.85701</v>
      </c>
      <c r="L56" s="5">
        <v>109.07929</v>
      </c>
      <c r="M56" s="5">
        <v>109.15938</v>
      </c>
      <c r="N56" s="3" t="s">
        <v>95</v>
      </c>
    </row>
    <row r="57" spans="1:14" ht="13.5">
      <c r="A57" s="3" t="s">
        <v>23</v>
      </c>
      <c r="B57" s="5">
        <v>77.099273</v>
      </c>
      <c r="C57" s="5">
        <v>100.30142</v>
      </c>
      <c r="D57" s="5">
        <v>106.9331</v>
      </c>
      <c r="E57" s="5">
        <v>107.28897</v>
      </c>
      <c r="F57" s="5">
        <v>108.24897</v>
      </c>
      <c r="G57" s="5">
        <v>111.99023</v>
      </c>
      <c r="H57" s="5">
        <v>132.64528</v>
      </c>
      <c r="I57" s="5">
        <v>151.30614</v>
      </c>
      <c r="J57" s="5">
        <v>155.22402</v>
      </c>
      <c r="K57" s="5">
        <v>156.34073</v>
      </c>
      <c r="L57" s="5">
        <v>156.66082</v>
      </c>
      <c r="M57" s="5">
        <v>156.70612</v>
      </c>
      <c r="N57" s="3" t="s">
        <v>95</v>
      </c>
    </row>
    <row r="58" spans="1:14" ht="13.5">
      <c r="A58" s="3" t="s">
        <v>25</v>
      </c>
      <c r="B58" s="5">
        <v>18.374594</v>
      </c>
      <c r="C58" s="5">
        <v>28.805671</v>
      </c>
      <c r="D58" s="5">
        <v>36.718241</v>
      </c>
      <c r="E58" s="5">
        <v>46.507313</v>
      </c>
      <c r="F58" s="5">
        <v>57.53419</v>
      </c>
      <c r="G58" s="5">
        <v>62.830254</v>
      </c>
      <c r="H58" s="5">
        <v>124.06591</v>
      </c>
      <c r="I58" s="5">
        <v>128.4048</v>
      </c>
      <c r="J58" s="5">
        <v>129.19935</v>
      </c>
      <c r="K58" s="5">
        <v>129.59786</v>
      </c>
      <c r="L58" s="5">
        <v>129.91072</v>
      </c>
      <c r="M58" s="5">
        <v>130.03543</v>
      </c>
      <c r="N58" s="3" t="s">
        <v>95</v>
      </c>
    </row>
    <row r="59" spans="1:14" ht="13.5">
      <c r="A59" s="3" t="s">
        <v>26</v>
      </c>
      <c r="B59" s="5">
        <v>107.35203</v>
      </c>
      <c r="C59" s="5">
        <v>109.63451</v>
      </c>
      <c r="D59" s="5">
        <v>110.30126</v>
      </c>
      <c r="E59" s="5">
        <v>110.49711</v>
      </c>
      <c r="F59" s="5">
        <v>110.55458</v>
      </c>
      <c r="G59" s="5">
        <v>110.56296</v>
      </c>
      <c r="H59" s="5">
        <v>110.33405</v>
      </c>
      <c r="I59" s="5">
        <v>119.75599</v>
      </c>
      <c r="J59" s="5">
        <v>97.14908</v>
      </c>
      <c r="K59" s="5">
        <v>87.882395</v>
      </c>
      <c r="L59" s="5">
        <v>86.638531</v>
      </c>
      <c r="M59" s="5">
        <v>86.519052</v>
      </c>
      <c r="N59" s="3" t="s">
        <v>95</v>
      </c>
    </row>
    <row r="60" spans="1:14" ht="13.5">
      <c r="A60" s="3" t="s">
        <v>28</v>
      </c>
      <c r="B60" s="5">
        <v>40.525595</v>
      </c>
      <c r="C60" s="5">
        <v>55.259822</v>
      </c>
      <c r="D60" s="5">
        <v>63.470666</v>
      </c>
      <c r="E60" s="5">
        <v>79.591546</v>
      </c>
      <c r="F60" s="5">
        <v>144.309</v>
      </c>
      <c r="G60" s="5">
        <v>184.18765</v>
      </c>
      <c r="H60" s="5">
        <v>85.05044</v>
      </c>
      <c r="I60" s="5">
        <v>61.368884</v>
      </c>
      <c r="J60" s="5">
        <v>43.192326</v>
      </c>
      <c r="K60" s="5">
        <v>31.60552</v>
      </c>
      <c r="L60" s="5">
        <v>24.670653</v>
      </c>
      <c r="M60" s="5">
        <v>22.35214</v>
      </c>
      <c r="N60" s="3" t="s">
        <v>95</v>
      </c>
    </row>
    <row r="61" spans="1:14" ht="13.5">
      <c r="A61" s="3" t="s">
        <v>29</v>
      </c>
      <c r="B61" s="5">
        <v>96.852013</v>
      </c>
      <c r="C61" s="5">
        <v>88.050794</v>
      </c>
      <c r="D61" s="5">
        <v>84.508887</v>
      </c>
      <c r="E61" s="5">
        <v>82.663898</v>
      </c>
      <c r="F61" s="5">
        <v>81.556742</v>
      </c>
      <c r="G61" s="5">
        <v>81.195895</v>
      </c>
      <c r="H61" s="5">
        <v>113.51847</v>
      </c>
      <c r="I61" s="5">
        <v>107.07777</v>
      </c>
      <c r="J61" s="5">
        <v>92.664271</v>
      </c>
      <c r="K61" s="5">
        <v>90.277522</v>
      </c>
      <c r="L61" s="5">
        <v>95.385381</v>
      </c>
      <c r="M61" s="5">
        <v>101.48683</v>
      </c>
      <c r="N61" s="3" t="s">
        <v>95</v>
      </c>
    </row>
    <row r="62" spans="1:14" ht="13.5">
      <c r="A62" s="3" t="s">
        <v>30</v>
      </c>
      <c r="B62" s="5">
        <v>106.93452</v>
      </c>
      <c r="C62" s="5">
        <v>106.50217</v>
      </c>
      <c r="D62" s="5">
        <v>105.2656</v>
      </c>
      <c r="E62" s="5">
        <v>102.95262</v>
      </c>
      <c r="F62" s="5">
        <v>99.151035</v>
      </c>
      <c r="G62" s="5">
        <v>98.069016</v>
      </c>
      <c r="H62" s="5">
        <v>105.32596</v>
      </c>
      <c r="I62" s="5">
        <v>104.63325</v>
      </c>
      <c r="J62" s="5">
        <v>104.36129</v>
      </c>
      <c r="K62" s="5">
        <v>104.21627</v>
      </c>
      <c r="L62" s="5">
        <v>104.12602</v>
      </c>
      <c r="M62" s="5">
        <v>104.09529</v>
      </c>
      <c r="N62" s="3" t="s">
        <v>95</v>
      </c>
    </row>
    <row r="63" spans="1:14" ht="13.5">
      <c r="A63" s="3" t="s">
        <v>31</v>
      </c>
      <c r="B63" s="5">
        <v>90.967247</v>
      </c>
      <c r="C63" s="5">
        <v>83.289109</v>
      </c>
      <c r="D63" s="5">
        <v>124.09449</v>
      </c>
      <c r="E63" s="5">
        <v>188.03111</v>
      </c>
      <c r="F63" s="5">
        <v>229.83926</v>
      </c>
      <c r="G63" s="5">
        <v>238.1213</v>
      </c>
      <c r="H63" s="5">
        <v>36.38038</v>
      </c>
      <c r="I63" s="5">
        <v>-5.4101538</v>
      </c>
      <c r="J63" s="5">
        <v>-10.928643</v>
      </c>
      <c r="K63" s="5">
        <v>-12.371349</v>
      </c>
      <c r="L63" s="5">
        <v>-12.782053</v>
      </c>
      <c r="M63" s="5">
        <v>-12.840876</v>
      </c>
      <c r="N63" s="3" t="s">
        <v>95</v>
      </c>
    </row>
    <row r="64" spans="1:14" ht="13.5">
      <c r="A64" s="2" t="s">
        <v>20</v>
      </c>
      <c r="B64" s="5">
        <v>105.48621</v>
      </c>
      <c r="C64" s="5">
        <v>105.05525</v>
      </c>
      <c r="D64" s="5">
        <v>104.90947</v>
      </c>
      <c r="E64" s="5">
        <v>104.83619</v>
      </c>
      <c r="F64" s="5">
        <v>104.79211</v>
      </c>
      <c r="G64" s="5">
        <v>104.77739</v>
      </c>
      <c r="H64" s="5">
        <v>107.49414</v>
      </c>
      <c r="I64" s="5">
        <v>110.81568</v>
      </c>
      <c r="J64" s="5">
        <v>114.78951</v>
      </c>
      <c r="K64" s="5">
        <v>119.01686</v>
      </c>
      <c r="L64" s="5">
        <v>121.78263</v>
      </c>
      <c r="M64" s="5">
        <v>117.21907</v>
      </c>
      <c r="N64" s="2" t="s">
        <v>94</v>
      </c>
    </row>
    <row r="65" spans="1:14" ht="13.5">
      <c r="A65" s="2" t="s">
        <v>32</v>
      </c>
      <c r="B65" s="5">
        <v>107.00262</v>
      </c>
      <c r="C65" s="5">
        <v>107.52901</v>
      </c>
      <c r="D65" s="5">
        <v>107.63222</v>
      </c>
      <c r="E65" s="5">
        <v>107.65955</v>
      </c>
      <c r="F65" s="5">
        <v>107.66743</v>
      </c>
      <c r="G65" s="5">
        <v>107.6685</v>
      </c>
      <c r="H65" s="5">
        <v>105.7782</v>
      </c>
      <c r="I65" s="5">
        <v>106.17524</v>
      </c>
      <c r="J65" s="5">
        <v>98.209121</v>
      </c>
      <c r="K65" s="5">
        <v>89.545646</v>
      </c>
      <c r="L65" s="5">
        <v>100.09965</v>
      </c>
      <c r="M65" s="5">
        <v>111.00683</v>
      </c>
      <c r="N65" s="2" t="s">
        <v>94</v>
      </c>
    </row>
    <row r="66" spans="2:13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4" ht="13.5">
      <c r="A67" s="2" t="s">
        <v>37</v>
      </c>
      <c r="B67" s="5">
        <v>40.458714</v>
      </c>
      <c r="C67" s="5">
        <v>38.245856</v>
      </c>
      <c r="D67" s="5">
        <v>37.673536</v>
      </c>
      <c r="E67" s="5">
        <v>37.415999</v>
      </c>
      <c r="F67" s="5">
        <v>37.258355</v>
      </c>
      <c r="G67" s="5">
        <v>37.208457</v>
      </c>
      <c r="H67" s="5">
        <v>86.194044</v>
      </c>
      <c r="I67" s="5">
        <v>66.863908</v>
      </c>
      <c r="J67" s="5">
        <v>50.985989</v>
      </c>
      <c r="K67" s="5">
        <v>37.303756</v>
      </c>
      <c r="L67" s="5">
        <v>27.489096</v>
      </c>
      <c r="M67" s="5">
        <v>23.954622</v>
      </c>
      <c r="N67" s="2" t="s">
        <v>94</v>
      </c>
    </row>
    <row r="68" spans="1:14" ht="13.5">
      <c r="A68" s="3" t="s">
        <v>38</v>
      </c>
      <c r="B68" s="5">
        <v>106.18333</v>
      </c>
      <c r="C68" s="5">
        <v>106.18506</v>
      </c>
      <c r="D68" s="5">
        <v>106.1879</v>
      </c>
      <c r="E68" s="5">
        <v>106.19366</v>
      </c>
      <c r="F68" s="5">
        <v>106.21082</v>
      </c>
      <c r="G68" s="5">
        <v>106.23941</v>
      </c>
      <c r="H68" s="5">
        <v>106.18247</v>
      </c>
      <c r="I68" s="5">
        <v>106.1823</v>
      </c>
      <c r="J68" s="5">
        <v>106.18225</v>
      </c>
      <c r="K68" s="5">
        <v>106.18222</v>
      </c>
      <c r="L68" s="5">
        <v>106.18221</v>
      </c>
      <c r="M68" s="5">
        <v>106.18219</v>
      </c>
      <c r="N68" s="3" t="s">
        <v>95</v>
      </c>
    </row>
    <row r="69" spans="1:14" ht="13.5">
      <c r="A69" s="2" t="s">
        <v>39</v>
      </c>
      <c r="B69" s="5">
        <v>83.646985</v>
      </c>
      <c r="C69" s="5">
        <v>10.821137</v>
      </c>
      <c r="D69" s="5">
        <v>23.507884</v>
      </c>
      <c r="E69" s="5">
        <v>48.78027</v>
      </c>
      <c r="F69" s="5">
        <v>59.477706</v>
      </c>
      <c r="G69" s="5">
        <v>17.014687</v>
      </c>
      <c r="H69" s="5">
        <v>112.63313</v>
      </c>
      <c r="I69" s="5">
        <v>115.32446</v>
      </c>
      <c r="J69" s="5">
        <v>116.11953</v>
      </c>
      <c r="K69" s="5">
        <v>116.49981</v>
      </c>
      <c r="L69" s="5">
        <v>116.72264</v>
      </c>
      <c r="M69" s="5">
        <v>116.79601</v>
      </c>
      <c r="N69" s="2" t="s">
        <v>94</v>
      </c>
    </row>
    <row r="70" spans="1:14" ht="13.5">
      <c r="A70" s="3" t="s">
        <v>40</v>
      </c>
      <c r="B70" s="5">
        <v>44.82884</v>
      </c>
      <c r="C70" s="5">
        <v>64.069782</v>
      </c>
      <c r="D70" s="5">
        <v>84.027449</v>
      </c>
      <c r="E70" s="5">
        <v>92.702721</v>
      </c>
      <c r="F70" s="5">
        <v>96.477745</v>
      </c>
      <c r="G70" s="5">
        <v>97.395845</v>
      </c>
      <c r="H70" s="5">
        <v>75.896779</v>
      </c>
      <c r="I70" s="5">
        <v>53.394787</v>
      </c>
      <c r="J70" s="5">
        <v>38.435993</v>
      </c>
      <c r="K70" s="5">
        <v>29.389084</v>
      </c>
      <c r="L70" s="5">
        <v>23.698683</v>
      </c>
      <c r="M70" s="5">
        <v>21.750191</v>
      </c>
      <c r="N70" s="3" t="s">
        <v>95</v>
      </c>
    </row>
    <row r="71" spans="1:14" ht="13.5">
      <c r="A71" s="3" t="s">
        <v>41</v>
      </c>
      <c r="B71" s="5">
        <v>107.22648</v>
      </c>
      <c r="C71" s="5">
        <v>49.491454</v>
      </c>
      <c r="D71" s="5">
        <v>35.734954</v>
      </c>
      <c r="E71" s="5">
        <v>29.586068</v>
      </c>
      <c r="F71" s="5">
        <v>26.524062</v>
      </c>
      <c r="G71" s="5">
        <v>25.824407</v>
      </c>
      <c r="H71" s="5">
        <v>59.429865</v>
      </c>
      <c r="I71" s="5">
        <v>63.290039</v>
      </c>
      <c r="J71" s="5">
        <v>68.691973</v>
      </c>
      <c r="K71" s="5">
        <v>70.686296</v>
      </c>
      <c r="L71" s="5">
        <v>71.743008</v>
      </c>
      <c r="M71" s="5">
        <v>72.076213</v>
      </c>
      <c r="N71" s="3" t="s">
        <v>95</v>
      </c>
    </row>
    <row r="72" spans="1:14" ht="13.5">
      <c r="A72" s="3" t="s">
        <v>42</v>
      </c>
      <c r="B72" s="5">
        <v>66.384982</v>
      </c>
      <c r="C72" s="5">
        <v>44.523127</v>
      </c>
      <c r="D72" s="5">
        <v>34.816803</v>
      </c>
      <c r="E72" s="5">
        <v>28.469851</v>
      </c>
      <c r="F72" s="5">
        <v>23.872808</v>
      </c>
      <c r="G72" s="5">
        <v>22.168008</v>
      </c>
      <c r="H72" s="5">
        <v>55.279221</v>
      </c>
      <c r="I72" s="5">
        <v>61.557434</v>
      </c>
      <c r="J72" s="5">
        <v>65.617024</v>
      </c>
      <c r="K72" s="5">
        <v>68.332015</v>
      </c>
      <c r="L72" s="5">
        <v>70.231662</v>
      </c>
      <c r="M72" s="5">
        <v>70.920238</v>
      </c>
      <c r="N72" s="3" t="s">
        <v>95</v>
      </c>
    </row>
    <row r="73" spans="1:14" ht="13.5">
      <c r="A73" s="3" t="s">
        <v>43</v>
      </c>
      <c r="B73" s="5">
        <v>117.30735</v>
      </c>
      <c r="C73" s="5">
        <v>118.9286</v>
      </c>
      <c r="D73" s="5">
        <v>80.284676</v>
      </c>
      <c r="E73" s="5">
        <v>58.972902</v>
      </c>
      <c r="F73" s="5">
        <v>46.071697</v>
      </c>
      <c r="G73" s="5">
        <v>38.187164</v>
      </c>
      <c r="H73" s="5">
        <v>95.418543</v>
      </c>
      <c r="I73" s="5">
        <v>85.838566</v>
      </c>
      <c r="J73" s="5">
        <v>81.83843</v>
      </c>
      <c r="K73" s="5">
        <v>79.644471</v>
      </c>
      <c r="L73" s="5">
        <v>78.25969</v>
      </c>
      <c r="M73" s="5">
        <v>77.786192</v>
      </c>
      <c r="N73" s="3" t="s">
        <v>95</v>
      </c>
    </row>
    <row r="74" spans="1:14" ht="13.5">
      <c r="A74" s="2" t="s">
        <v>44</v>
      </c>
      <c r="B74" s="5">
        <v>93.090422</v>
      </c>
      <c r="C74" s="5">
        <v>47.156503</v>
      </c>
      <c r="D74" s="5">
        <v>40.43745</v>
      </c>
      <c r="E74" s="5">
        <v>37.283131</v>
      </c>
      <c r="F74" s="5">
        <v>35.40981</v>
      </c>
      <c r="G74" s="5">
        <v>34.780835</v>
      </c>
      <c r="H74" s="5">
        <v>53.694548</v>
      </c>
      <c r="I74" s="5">
        <v>56.492437</v>
      </c>
      <c r="J74" s="5">
        <v>57.100428</v>
      </c>
      <c r="K74" s="5">
        <v>57.401671</v>
      </c>
      <c r="L74" s="5">
        <v>57.587603</v>
      </c>
      <c r="M74" s="5">
        <v>57.648747</v>
      </c>
      <c r="N74" s="2" t="s">
        <v>94</v>
      </c>
    </row>
    <row r="75" spans="1:14" ht="13.5">
      <c r="A75" s="3" t="s">
        <v>45</v>
      </c>
      <c r="B75" s="5">
        <v>115.00809</v>
      </c>
      <c r="C75" s="5">
        <v>101.07035</v>
      </c>
      <c r="D75" s="5">
        <v>76.655912</v>
      </c>
      <c r="E75" s="5">
        <v>59.256454</v>
      </c>
      <c r="F75" s="5">
        <v>53.141736</v>
      </c>
      <c r="G75" s="5">
        <v>51.394218</v>
      </c>
      <c r="H75" s="5">
        <v>65.29977</v>
      </c>
      <c r="I75" s="5">
        <v>37.130285</v>
      </c>
      <c r="J75" s="5">
        <v>41.391623</v>
      </c>
      <c r="K75" s="5">
        <v>44.461175</v>
      </c>
      <c r="L75" s="5">
        <v>45.974645</v>
      </c>
      <c r="M75" s="5">
        <v>46.422913</v>
      </c>
      <c r="N75" s="3" t="s">
        <v>95</v>
      </c>
    </row>
    <row r="76" spans="1:14" ht="13.5">
      <c r="A76" s="3" t="s">
        <v>46</v>
      </c>
      <c r="B76" s="5">
        <v>86.032696</v>
      </c>
      <c r="C76" s="5">
        <v>88.857109</v>
      </c>
      <c r="D76" s="5">
        <v>94.781206</v>
      </c>
      <c r="E76" s="5">
        <v>101.90948</v>
      </c>
      <c r="F76" s="5">
        <v>110.38687</v>
      </c>
      <c r="G76" s="5">
        <v>114.26032</v>
      </c>
      <c r="H76" s="5">
        <v>64.650844</v>
      </c>
      <c r="I76" s="5">
        <v>90.844449</v>
      </c>
      <c r="J76" s="5">
        <v>102.53596</v>
      </c>
      <c r="K76" s="5">
        <v>109.07183</v>
      </c>
      <c r="L76" s="5">
        <v>113.20123</v>
      </c>
      <c r="M76" s="5">
        <v>114.60318</v>
      </c>
      <c r="N76" s="3" t="s">
        <v>95</v>
      </c>
    </row>
    <row r="77" spans="1:14" ht="13.5">
      <c r="A77" s="3" t="s">
        <v>47</v>
      </c>
      <c r="B77" s="5">
        <v>100.0788</v>
      </c>
      <c r="C77" s="5">
        <v>100.51898</v>
      </c>
      <c r="D77" s="5">
        <v>84.190465</v>
      </c>
      <c r="E77" s="5">
        <v>75.325082</v>
      </c>
      <c r="F77" s="5">
        <v>70.490068</v>
      </c>
      <c r="G77" s="5">
        <v>69.25682</v>
      </c>
      <c r="H77" s="5">
        <v>36.640727</v>
      </c>
      <c r="I77" s="5">
        <v>50.63423</v>
      </c>
      <c r="J77" s="5">
        <v>59.855381</v>
      </c>
      <c r="K77" s="5">
        <v>65.663506</v>
      </c>
      <c r="L77" s="5">
        <v>69.627976</v>
      </c>
      <c r="M77" s="5">
        <v>71.026323</v>
      </c>
      <c r="N77" s="3" t="s">
        <v>95</v>
      </c>
    </row>
    <row r="78" spans="1:14" ht="13.5">
      <c r="A78" s="3" t="s">
        <v>48</v>
      </c>
      <c r="B78" s="5">
        <v>102.86827</v>
      </c>
      <c r="C78" s="5">
        <v>98.191601</v>
      </c>
      <c r="D78" s="5">
        <v>95.706932</v>
      </c>
      <c r="E78" s="5">
        <v>94.234243</v>
      </c>
      <c r="F78" s="5">
        <v>93.27224</v>
      </c>
      <c r="G78" s="5">
        <v>92.938235</v>
      </c>
      <c r="H78" s="5">
        <v>108.33609</v>
      </c>
      <c r="I78" s="5">
        <v>109.70475</v>
      </c>
      <c r="J78" s="5">
        <v>110.14997</v>
      </c>
      <c r="K78" s="5">
        <v>110.36857</v>
      </c>
      <c r="L78" s="5">
        <v>110.49792</v>
      </c>
      <c r="M78" s="5">
        <v>110.54057</v>
      </c>
      <c r="N78" s="3" t="s">
        <v>95</v>
      </c>
    </row>
    <row r="79" spans="2:13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4" ht="13.5">
      <c r="A80" s="3" t="s">
        <v>49</v>
      </c>
      <c r="B80" s="5">
        <v>119.24867</v>
      </c>
      <c r="C80" s="5">
        <v>122.72662</v>
      </c>
      <c r="D80" s="5">
        <v>123.34231</v>
      </c>
      <c r="E80" s="5">
        <v>123.37052</v>
      </c>
      <c r="F80" s="5">
        <v>122.64298</v>
      </c>
      <c r="G80" s="5">
        <v>121.04823</v>
      </c>
      <c r="H80" s="5">
        <v>35.365443</v>
      </c>
      <c r="I80" s="5">
        <v>56.94267</v>
      </c>
      <c r="J80" s="5">
        <v>65.468229</v>
      </c>
      <c r="K80" s="5">
        <v>82.143537</v>
      </c>
      <c r="L80" s="5">
        <v>107.06896</v>
      </c>
      <c r="M80" s="5">
        <v>133.70611</v>
      </c>
      <c r="N80" s="3" t="s">
        <v>95</v>
      </c>
    </row>
    <row r="81" spans="1:14" ht="13.5">
      <c r="A81" s="3" t="s">
        <v>50</v>
      </c>
      <c r="B81" s="5">
        <v>139.76402</v>
      </c>
      <c r="C81" s="5">
        <v>187.41207</v>
      </c>
      <c r="D81" s="5">
        <v>205.32248</v>
      </c>
      <c r="E81" s="5">
        <v>211.36429</v>
      </c>
      <c r="F81" s="5">
        <v>214.48114</v>
      </c>
      <c r="G81" s="5">
        <v>215.33654</v>
      </c>
      <c r="H81" s="5">
        <v>96.934493</v>
      </c>
      <c r="I81" s="5">
        <v>92.419135</v>
      </c>
      <c r="J81" s="5">
        <v>90.609123</v>
      </c>
      <c r="K81" s="5">
        <v>89.714701</v>
      </c>
      <c r="L81" s="5">
        <v>89.182009</v>
      </c>
      <c r="M81" s="5">
        <v>89.005272</v>
      </c>
      <c r="N81" s="3" t="s">
        <v>95</v>
      </c>
    </row>
    <row r="82" spans="1:14" ht="13.5">
      <c r="A82" s="3" t="s">
        <v>51</v>
      </c>
      <c r="B82" s="5">
        <v>112.69564</v>
      </c>
      <c r="C82" s="5">
        <v>119.51094</v>
      </c>
      <c r="D82" s="5">
        <v>122.749</v>
      </c>
      <c r="E82" s="5">
        <v>123.90853</v>
      </c>
      <c r="F82" s="5">
        <v>125.12286</v>
      </c>
      <c r="G82" s="5">
        <v>125.88014</v>
      </c>
      <c r="H82" s="5">
        <v>99.023783</v>
      </c>
      <c r="I82" s="5">
        <v>93.843335</v>
      </c>
      <c r="J82" s="5">
        <v>91.812937</v>
      </c>
      <c r="K82" s="5">
        <v>90.210621</v>
      </c>
      <c r="L82" s="5">
        <v>89.418379</v>
      </c>
      <c r="M82" s="5">
        <v>89.103412</v>
      </c>
      <c r="N82" s="3" t="s">
        <v>95</v>
      </c>
    </row>
    <row r="83" spans="1:14" ht="13.5">
      <c r="A83" s="3" t="s">
        <v>52</v>
      </c>
      <c r="B83" s="5">
        <v>78.955913</v>
      </c>
      <c r="C83" s="5">
        <v>49.180438</v>
      </c>
      <c r="D83" s="5">
        <v>40.179245</v>
      </c>
      <c r="E83" s="5">
        <v>36.774735</v>
      </c>
      <c r="F83" s="5">
        <v>35.293221</v>
      </c>
      <c r="G83" s="5">
        <v>34.454839</v>
      </c>
      <c r="H83" s="5">
        <v>129.6792</v>
      </c>
      <c r="I83" s="5">
        <v>111.02139</v>
      </c>
      <c r="J83" s="5">
        <v>83.609714</v>
      </c>
      <c r="K83" s="5">
        <v>75.486815</v>
      </c>
      <c r="L83" s="5">
        <v>61.65931</v>
      </c>
      <c r="M83" s="5">
        <v>46.967413</v>
      </c>
      <c r="N83" s="3" t="s">
        <v>95</v>
      </c>
    </row>
    <row r="84" spans="1:14" ht="13.5">
      <c r="A84" s="3" t="s">
        <v>53</v>
      </c>
      <c r="B84" s="5">
        <v>117.75139</v>
      </c>
      <c r="C84" s="5">
        <v>156.458</v>
      </c>
      <c r="D84" s="5">
        <v>160.14259</v>
      </c>
      <c r="E84" s="5">
        <v>161.74362</v>
      </c>
      <c r="F84" s="5">
        <v>163.04272</v>
      </c>
      <c r="G84" s="5">
        <v>162.8072</v>
      </c>
      <c r="H84" s="5">
        <v>98.472073</v>
      </c>
      <c r="I84" s="5">
        <v>92.239056</v>
      </c>
      <c r="J84" s="5">
        <v>89.840415</v>
      </c>
      <c r="K84" s="5">
        <v>88.564188</v>
      </c>
      <c r="L84" s="5">
        <v>87.771382</v>
      </c>
      <c r="M84" s="5">
        <v>87.502137</v>
      </c>
      <c r="N84" s="3" t="s">
        <v>95</v>
      </c>
    </row>
    <row r="85" spans="1:14" ht="13.5">
      <c r="A85" s="3" t="s">
        <v>54</v>
      </c>
      <c r="B85" s="5">
        <v>103.74514</v>
      </c>
      <c r="C85" s="5">
        <v>99.987577</v>
      </c>
      <c r="D85" s="5">
        <v>137.55911</v>
      </c>
      <c r="E85" s="5">
        <v>154.73904</v>
      </c>
      <c r="F85" s="5">
        <v>177.79067</v>
      </c>
      <c r="G85" s="5">
        <v>107.73492</v>
      </c>
      <c r="H85" s="5">
        <v>107.80334</v>
      </c>
      <c r="I85" s="5">
        <v>108.7301</v>
      </c>
      <c r="J85" s="5">
        <v>109.07984</v>
      </c>
      <c r="K85" s="5">
        <v>109.28283</v>
      </c>
      <c r="L85" s="5">
        <v>109.37435</v>
      </c>
      <c r="M85" s="5">
        <v>109.40439</v>
      </c>
      <c r="N85" s="3" t="s">
        <v>95</v>
      </c>
    </row>
    <row r="86" spans="1:14" ht="13.5">
      <c r="A86" s="3" t="s">
        <v>55</v>
      </c>
      <c r="B86" s="5">
        <v>106.17141</v>
      </c>
      <c r="C86" s="5">
        <v>106.13789</v>
      </c>
      <c r="D86" s="5">
        <v>106.08347</v>
      </c>
      <c r="E86" s="5">
        <v>105.9797</v>
      </c>
      <c r="F86" s="5">
        <v>105.79577</v>
      </c>
      <c r="G86" s="5">
        <v>105.88613</v>
      </c>
      <c r="H86" s="5">
        <v>106.18843</v>
      </c>
      <c r="I86" s="5">
        <v>106.19184</v>
      </c>
      <c r="J86" s="5">
        <v>106.19297</v>
      </c>
      <c r="K86" s="5">
        <v>106.19355</v>
      </c>
      <c r="L86" s="5">
        <v>106.19389</v>
      </c>
      <c r="M86" s="5">
        <v>106.194</v>
      </c>
      <c r="N86" s="3" t="s">
        <v>95</v>
      </c>
    </row>
    <row r="87" spans="1:14" ht="13.5">
      <c r="A87" s="3" t="s">
        <v>56</v>
      </c>
      <c r="B87" s="5">
        <v>105.49446</v>
      </c>
      <c r="C87" s="5">
        <v>104.18255</v>
      </c>
      <c r="D87" s="5">
        <v>101.91271</v>
      </c>
      <c r="E87" s="5">
        <v>98.439015</v>
      </c>
      <c r="F87" s="5">
        <v>126.37947</v>
      </c>
      <c r="G87" s="5">
        <v>142.35408</v>
      </c>
      <c r="H87" s="5">
        <v>106.19482</v>
      </c>
      <c r="I87" s="5">
        <v>106.33818</v>
      </c>
      <c r="J87" s="5">
        <v>106.38622</v>
      </c>
      <c r="K87" s="5">
        <v>106.41027</v>
      </c>
      <c r="L87" s="5">
        <v>106.42473</v>
      </c>
      <c r="M87" s="5">
        <v>106.42955</v>
      </c>
      <c r="N87" s="3" t="s">
        <v>95</v>
      </c>
    </row>
    <row r="88" spans="1:14" ht="13.5">
      <c r="A88" s="3" t="s">
        <v>57</v>
      </c>
      <c r="B88" s="5">
        <v>124.22521</v>
      </c>
      <c r="C88" s="5">
        <v>62.665924</v>
      </c>
      <c r="D88" s="5">
        <v>-25.187602</v>
      </c>
      <c r="E88" s="5">
        <v>-132.85841</v>
      </c>
      <c r="F88" s="5">
        <v>-139.73474</v>
      </c>
      <c r="G88" s="5">
        <v>-10.944204</v>
      </c>
      <c r="H88" s="5">
        <v>98.977142</v>
      </c>
      <c r="I88" s="5">
        <v>95.196009</v>
      </c>
      <c r="J88" s="5">
        <v>94.183501</v>
      </c>
      <c r="K88" s="5">
        <v>93.734333</v>
      </c>
      <c r="L88" s="5">
        <v>93.484995</v>
      </c>
      <c r="M88" s="5">
        <v>93.405452</v>
      </c>
      <c r="N88" s="3" t="s">
        <v>95</v>
      </c>
    </row>
    <row r="89" spans="1:14" ht="13.5">
      <c r="A89" s="3" t="s">
        <v>58</v>
      </c>
      <c r="B89" s="5">
        <v>125.16196</v>
      </c>
      <c r="C89" s="5">
        <v>154.58512</v>
      </c>
      <c r="D89" s="5">
        <v>191.90494</v>
      </c>
      <c r="E89" s="5">
        <v>171.42574</v>
      </c>
      <c r="F89" s="5">
        <v>71.605724</v>
      </c>
      <c r="G89" s="5">
        <v>111.00478</v>
      </c>
      <c r="H89" s="5">
        <v>107.26093</v>
      </c>
      <c r="I89" s="5">
        <v>108.45886</v>
      </c>
      <c r="J89" s="5">
        <v>100.98889</v>
      </c>
      <c r="K89" s="5">
        <v>94.982317</v>
      </c>
      <c r="L89" s="5">
        <v>89.426107</v>
      </c>
      <c r="M89" s="5">
        <v>87.22796</v>
      </c>
      <c r="N89" s="3" t="s">
        <v>95</v>
      </c>
    </row>
    <row r="90" spans="1:14" ht="13.5">
      <c r="A90" s="2" t="s">
        <v>59</v>
      </c>
      <c r="B90" s="5">
        <v>106.15381</v>
      </c>
      <c r="C90" s="5">
        <v>106.07147</v>
      </c>
      <c r="D90" s="5">
        <v>105.93798</v>
      </c>
      <c r="E90" s="5">
        <v>105.69293</v>
      </c>
      <c r="F90" s="5">
        <v>104.77934</v>
      </c>
      <c r="G90" s="5">
        <v>103.52019</v>
      </c>
      <c r="H90" s="5">
        <v>106.19546</v>
      </c>
      <c r="I90" s="5">
        <v>106.20383</v>
      </c>
      <c r="J90" s="5">
        <v>106.20661</v>
      </c>
      <c r="K90" s="5">
        <v>106.208</v>
      </c>
      <c r="L90" s="5">
        <v>106.20885</v>
      </c>
      <c r="M90" s="5">
        <v>106.20911</v>
      </c>
      <c r="N90" s="2" t="s">
        <v>94</v>
      </c>
    </row>
    <row r="91" spans="1:14" ht="13.5">
      <c r="A91" s="2" t="s">
        <v>60</v>
      </c>
      <c r="B91" s="5">
        <v>106.17721</v>
      </c>
      <c r="C91" s="5">
        <v>106.11833</v>
      </c>
      <c r="D91" s="5">
        <v>105.96046</v>
      </c>
      <c r="E91" s="5">
        <v>105.34726</v>
      </c>
      <c r="F91" s="5">
        <v>105.57587</v>
      </c>
      <c r="G91" s="5">
        <v>139.04833</v>
      </c>
      <c r="H91" s="5">
        <v>106.17834</v>
      </c>
      <c r="I91" s="5">
        <v>106.17559</v>
      </c>
      <c r="J91" s="5">
        <v>106.17445</v>
      </c>
      <c r="K91" s="5">
        <v>106.17384</v>
      </c>
      <c r="L91" s="5">
        <v>106.17344</v>
      </c>
      <c r="M91" s="5">
        <v>106.17332</v>
      </c>
      <c r="N91" s="2" t="s">
        <v>94</v>
      </c>
    </row>
    <row r="92" spans="1:14" ht="13.5">
      <c r="A92" s="2" t="s">
        <v>61</v>
      </c>
      <c r="B92" s="5">
        <v>106.18276</v>
      </c>
      <c r="C92" s="5">
        <v>106.18276</v>
      </c>
      <c r="D92" s="5">
        <v>106.18275</v>
      </c>
      <c r="E92" s="5">
        <v>106.18277</v>
      </c>
      <c r="F92" s="5">
        <v>106.18276</v>
      </c>
      <c r="G92" s="5">
        <v>106.18277</v>
      </c>
      <c r="H92" s="5">
        <v>106.18276</v>
      </c>
      <c r="I92" s="5">
        <v>106.18276</v>
      </c>
      <c r="J92" s="5">
        <v>106.18277</v>
      </c>
      <c r="K92" s="5">
        <v>106.18276</v>
      </c>
      <c r="L92" s="5">
        <v>106.18276</v>
      </c>
      <c r="M92" s="5">
        <v>106.18277</v>
      </c>
      <c r="N92" s="2" t="s">
        <v>94</v>
      </c>
    </row>
    <row r="93" spans="1:14" ht="13.5">
      <c r="A93" s="3" t="s">
        <v>62</v>
      </c>
      <c r="B93" s="5">
        <v>52.011089</v>
      </c>
      <c r="C93" s="5">
        <v>77.510066</v>
      </c>
      <c r="D93" s="5">
        <v>157.55389</v>
      </c>
      <c r="E93" s="5">
        <v>209.96417</v>
      </c>
      <c r="F93" s="5">
        <v>213.2405</v>
      </c>
      <c r="G93" s="5">
        <v>22.26118</v>
      </c>
      <c r="H93" s="5">
        <v>78.001912</v>
      </c>
      <c r="I93" s="5">
        <v>55.973655</v>
      </c>
      <c r="J93" s="5">
        <v>42.298075</v>
      </c>
      <c r="K93" s="5">
        <v>34.11656</v>
      </c>
      <c r="L93" s="5">
        <v>29.139215</v>
      </c>
      <c r="M93" s="5">
        <v>27.457061</v>
      </c>
      <c r="N93" s="3" t="s">
        <v>95</v>
      </c>
    </row>
    <row r="94" spans="1:14" ht="13.5">
      <c r="A94" s="3" t="s">
        <v>63</v>
      </c>
      <c r="B94" s="5">
        <v>53.624006</v>
      </c>
      <c r="C94" s="5">
        <v>105.48719</v>
      </c>
      <c r="D94" s="5">
        <v>241.1513</v>
      </c>
      <c r="E94" s="5">
        <v>49.571484</v>
      </c>
      <c r="F94" s="5">
        <v>83.029509</v>
      </c>
      <c r="G94" s="5" t="s">
        <v>0</v>
      </c>
      <c r="H94" s="5">
        <v>77.769404</v>
      </c>
      <c r="I94" s="5">
        <v>56.875251</v>
      </c>
      <c r="J94" s="5">
        <v>44.619721</v>
      </c>
      <c r="K94" s="5">
        <v>37.167351</v>
      </c>
      <c r="L94" s="5">
        <v>32.676804</v>
      </c>
      <c r="M94" s="5">
        <v>31.161903</v>
      </c>
      <c r="N94" s="3" t="s">
        <v>95</v>
      </c>
    </row>
    <row r="95" spans="1:14" ht="13.5">
      <c r="A95" s="3" t="s">
        <v>64</v>
      </c>
      <c r="B95" s="5">
        <v>31.340845</v>
      </c>
      <c r="C95" s="5">
        <v>162.81029</v>
      </c>
      <c r="D95" s="5">
        <v>258.55706</v>
      </c>
      <c r="E95" s="5">
        <v>183.7317</v>
      </c>
      <c r="F95" s="5" t="s">
        <v>0</v>
      </c>
      <c r="G95" s="5" t="s">
        <v>0</v>
      </c>
      <c r="H95" s="5">
        <v>136.73508</v>
      </c>
      <c r="I95" s="5">
        <v>124.74454</v>
      </c>
      <c r="J95" s="5">
        <v>115.40283</v>
      </c>
      <c r="K95" s="5">
        <v>110.62815</v>
      </c>
      <c r="L95" s="5">
        <v>109.02415</v>
      </c>
      <c r="M95" s="5">
        <v>108.6598</v>
      </c>
      <c r="N95" s="3" t="s">
        <v>95</v>
      </c>
    </row>
    <row r="96" spans="1:14" ht="13.5">
      <c r="A96" s="3" t="s">
        <v>65</v>
      </c>
      <c r="B96" s="5">
        <v>106.11544</v>
      </c>
      <c r="C96" s="5">
        <v>105.90721</v>
      </c>
      <c r="D96" s="5">
        <v>105.36493</v>
      </c>
      <c r="E96" s="5">
        <v>104.51077</v>
      </c>
      <c r="F96" s="5">
        <v>131.97172</v>
      </c>
      <c r="G96" s="5">
        <v>160.53308</v>
      </c>
      <c r="H96" s="5">
        <v>106.17765</v>
      </c>
      <c r="I96" s="5">
        <v>106.18162</v>
      </c>
      <c r="J96" s="5">
        <v>106.18208</v>
      </c>
      <c r="K96" s="5">
        <v>106.18212</v>
      </c>
      <c r="L96" s="5">
        <v>106.1821</v>
      </c>
      <c r="M96" s="5">
        <v>106.18209</v>
      </c>
      <c r="N96" s="3" t="s">
        <v>95</v>
      </c>
    </row>
    <row r="97" spans="1:14" ht="13.5">
      <c r="A97" s="3" t="s">
        <v>66</v>
      </c>
      <c r="B97" s="5">
        <v>122.03976</v>
      </c>
      <c r="C97" s="5">
        <v>116.246</v>
      </c>
      <c r="D97" s="5">
        <v>106.05592</v>
      </c>
      <c r="E97" s="5">
        <v>85.351484</v>
      </c>
      <c r="F97" s="5">
        <v>51.212048</v>
      </c>
      <c r="G97" s="5">
        <v>56.776665</v>
      </c>
      <c r="H97" s="5">
        <v>124.83396</v>
      </c>
      <c r="I97" s="5">
        <v>125.38681</v>
      </c>
      <c r="J97" s="5">
        <v>125.57082</v>
      </c>
      <c r="K97" s="5">
        <v>125.6628</v>
      </c>
      <c r="L97" s="5">
        <v>125.71798</v>
      </c>
      <c r="M97" s="5">
        <v>125.73637</v>
      </c>
      <c r="N97" s="3" t="s">
        <v>95</v>
      </c>
    </row>
    <row r="98" spans="1:14" ht="13.5">
      <c r="A98" s="3" t="s">
        <v>67</v>
      </c>
      <c r="B98" s="5">
        <v>105.09846</v>
      </c>
      <c r="C98" s="5">
        <v>102.55237</v>
      </c>
      <c r="D98" s="5">
        <v>119.45232</v>
      </c>
      <c r="E98" s="5">
        <v>155.85394</v>
      </c>
      <c r="F98" s="5">
        <v>158.84487</v>
      </c>
      <c r="G98" s="5">
        <v>117.80331</v>
      </c>
      <c r="H98" s="5">
        <v>106.8354</v>
      </c>
      <c r="I98" s="5">
        <v>107.2494</v>
      </c>
      <c r="J98" s="5">
        <v>107.39199</v>
      </c>
      <c r="K98" s="5">
        <v>107.46413</v>
      </c>
      <c r="L98" s="5">
        <v>107.50768</v>
      </c>
      <c r="M98" s="5">
        <v>107.52225</v>
      </c>
      <c r="N98" s="3" t="s">
        <v>95</v>
      </c>
    </row>
    <row r="99" spans="1:14" ht="13.5">
      <c r="A99" s="3" t="s">
        <v>68</v>
      </c>
      <c r="B99" s="5">
        <v>106.17926</v>
      </c>
      <c r="C99" s="5">
        <v>106.16732</v>
      </c>
      <c r="D99" s="5">
        <v>106.1475</v>
      </c>
      <c r="E99" s="5">
        <v>106.10819</v>
      </c>
      <c r="F99" s="5">
        <v>105.99472</v>
      </c>
      <c r="G99" s="5">
        <v>105.83056</v>
      </c>
      <c r="H99" s="5">
        <v>106.18525</v>
      </c>
      <c r="I99" s="5">
        <v>106.18643</v>
      </c>
      <c r="J99" s="5">
        <v>106.18683</v>
      </c>
      <c r="K99" s="5">
        <v>106.18705</v>
      </c>
      <c r="L99" s="5">
        <v>106.18717</v>
      </c>
      <c r="M99" s="5">
        <v>106.18719</v>
      </c>
      <c r="N99" s="3" t="s">
        <v>95</v>
      </c>
    </row>
    <row r="100" spans="1:14" ht="13.5">
      <c r="A100" s="3" t="s">
        <v>69</v>
      </c>
      <c r="B100" s="5">
        <v>106.18276</v>
      </c>
      <c r="C100" s="5">
        <v>106.18277</v>
      </c>
      <c r="D100" s="5">
        <v>106.18277</v>
      </c>
      <c r="E100" s="5">
        <v>106.18277</v>
      </c>
      <c r="F100" s="5">
        <v>106.18275</v>
      </c>
      <c r="G100" s="5">
        <v>106.18273</v>
      </c>
      <c r="H100" s="5">
        <v>106.18276</v>
      </c>
      <c r="I100" s="5">
        <v>106.18276</v>
      </c>
      <c r="J100" s="5">
        <v>106.18274</v>
      </c>
      <c r="K100" s="5">
        <v>106.18276</v>
      </c>
      <c r="L100" s="5">
        <v>106.18275</v>
      </c>
      <c r="M100" s="5">
        <v>106.18277</v>
      </c>
      <c r="N100" s="3" t="s">
        <v>95</v>
      </c>
    </row>
    <row r="103" spans="2:13" ht="13.5">
      <c r="B103" t="s">
        <v>71</v>
      </c>
      <c r="C103" t="s">
        <v>73</v>
      </c>
      <c r="D103" t="s">
        <v>75</v>
      </c>
      <c r="E103" t="s">
        <v>77</v>
      </c>
      <c r="F103" t="s">
        <v>79</v>
      </c>
      <c r="G103" t="s">
        <v>81</v>
      </c>
      <c r="H103" t="s">
        <v>83</v>
      </c>
      <c r="I103" t="s">
        <v>85</v>
      </c>
      <c r="J103" t="s">
        <v>87</v>
      </c>
      <c r="K103" t="s">
        <v>89</v>
      </c>
      <c r="L103" t="s">
        <v>91</v>
      </c>
      <c r="M103" t="s">
        <v>93</v>
      </c>
    </row>
    <row r="104" spans="1:13" ht="13.5">
      <c r="A104" t="s">
        <v>97</v>
      </c>
      <c r="B104" s="5">
        <f>AVERAGE(B6,B25,B27,B30,B32,B33)</f>
        <v>96.02510616666666</v>
      </c>
      <c r="C104" s="5">
        <f aca="true" t="shared" si="0" ref="C104:M104">AVERAGE(C6,C25,C27,C30,C32,C33)</f>
        <v>70.72375849999999</v>
      </c>
      <c r="D104" s="5">
        <f t="shared" si="0"/>
        <v>77.43711333333334</v>
      </c>
      <c r="E104" s="5">
        <f t="shared" si="0"/>
        <v>92.94224833333332</v>
      </c>
      <c r="F104" s="5">
        <f t="shared" si="0"/>
        <v>102.48471099999999</v>
      </c>
      <c r="G104" s="5">
        <f t="shared" si="0"/>
        <v>105.91850016666666</v>
      </c>
      <c r="H104" s="5">
        <f t="shared" si="0"/>
        <v>109.15298</v>
      </c>
      <c r="I104" s="5">
        <f t="shared" si="0"/>
        <v>110.48353666666667</v>
      </c>
      <c r="J104" s="5">
        <f t="shared" si="0"/>
        <v>111.33162833333334</v>
      </c>
      <c r="K104" s="5">
        <f t="shared" si="0"/>
        <v>111.70609333333334</v>
      </c>
      <c r="L104" s="5">
        <f t="shared" si="0"/>
        <v>111.21503600000001</v>
      </c>
      <c r="M104" s="5">
        <f t="shared" si="0"/>
        <v>114.20170399999999</v>
      </c>
    </row>
    <row r="105" spans="2:13" ht="13.5">
      <c r="B105" s="5">
        <f>STDEV(B6,B25,B27,B30,B32,B33)</f>
        <v>13.229512747236502</v>
      </c>
      <c r="C105" s="5">
        <f aca="true" t="shared" si="1" ref="C105:M105">STDEV(C6,C25,C27,C30,C32,C33)</f>
        <v>40.92985751914132</v>
      </c>
      <c r="D105" s="5">
        <f t="shared" si="1"/>
        <v>34.76065149029753</v>
      </c>
      <c r="E105" s="5">
        <f t="shared" si="1"/>
        <v>37.866945088268025</v>
      </c>
      <c r="F105" s="5">
        <f t="shared" si="1"/>
        <v>48.85599916878498</v>
      </c>
      <c r="G105" s="5">
        <f t="shared" si="1"/>
        <v>54.52455978488761</v>
      </c>
      <c r="H105" s="5">
        <f t="shared" si="1"/>
        <v>4.61493356604857</v>
      </c>
      <c r="I105" s="5">
        <f t="shared" si="1"/>
        <v>6.964435007518445</v>
      </c>
      <c r="J105" s="5">
        <f t="shared" si="1"/>
        <v>7.581607806863685</v>
      </c>
      <c r="K105" s="5">
        <f t="shared" si="1"/>
        <v>7.368173143320099</v>
      </c>
      <c r="L105" s="5">
        <f t="shared" si="1"/>
        <v>7.843479535816872</v>
      </c>
      <c r="M105" s="5">
        <f t="shared" si="1"/>
        <v>12.648811195829078</v>
      </c>
    </row>
    <row r="106" spans="1:13" ht="13.5">
      <c r="A106" t="s">
        <v>99</v>
      </c>
      <c r="B106" s="5">
        <f>AVERAGE(B2:B5,B7:B24,B26,B28,B29,B31,B34,B35)</f>
        <v>101.53272939285716</v>
      </c>
      <c r="C106" s="5">
        <f aca="true" t="shared" si="2" ref="C106:M106">AVERAGE(C2:C5,C7:C24,C26,C28,C29,C31,C34,C35)</f>
        <v>94.28964371428572</v>
      </c>
      <c r="D106" s="5">
        <f t="shared" si="2"/>
        <v>92.66761121428571</v>
      </c>
      <c r="E106" s="5">
        <f t="shared" si="2"/>
        <v>92.31358715357143</v>
      </c>
      <c r="F106" s="5">
        <f t="shared" si="2"/>
        <v>93.3452588642857</v>
      </c>
      <c r="G106" s="5">
        <f t="shared" si="2"/>
        <v>92.83853390357142</v>
      </c>
      <c r="H106" s="5">
        <f t="shared" si="2"/>
        <v>99.54734960714286</v>
      </c>
      <c r="I106" s="5">
        <f t="shared" si="2"/>
        <v>101.8233230357143</v>
      </c>
      <c r="J106" s="5">
        <f t="shared" si="2"/>
        <v>105.50572824999999</v>
      </c>
      <c r="K106" s="5">
        <f t="shared" si="2"/>
        <v>103.77305228571427</v>
      </c>
      <c r="L106" s="5">
        <f t="shared" si="2"/>
        <v>102.00397753571428</v>
      </c>
      <c r="M106" s="5">
        <f t="shared" si="2"/>
        <v>96.51399228571427</v>
      </c>
    </row>
    <row r="107" spans="2:13" ht="13.5">
      <c r="B107" s="5">
        <f>STDEV(B2:B5,B7:B24,B26,B28,B29,B31,B34,B35)</f>
        <v>19.330911177659736</v>
      </c>
      <c r="C107" s="5">
        <f aca="true" t="shared" si="3" ref="C107:M107">STDEV(C2:C5,C7:C24,C26,C28,C29,C31,C34,C35)</f>
        <v>28.975076871499276</v>
      </c>
      <c r="D107" s="5">
        <f t="shared" si="3"/>
        <v>29.477693107897892</v>
      </c>
      <c r="E107" s="5">
        <f t="shared" si="3"/>
        <v>31.196863318245665</v>
      </c>
      <c r="F107" s="5">
        <f t="shared" si="3"/>
        <v>33.20625724204797</v>
      </c>
      <c r="G107" s="5">
        <f t="shared" si="3"/>
        <v>33.77423371082322</v>
      </c>
      <c r="H107" s="5">
        <f t="shared" si="3"/>
        <v>23.412230702534945</v>
      </c>
      <c r="I107" s="5">
        <f t="shared" si="3"/>
        <v>24.90205491214223</v>
      </c>
      <c r="J107" s="5">
        <f t="shared" si="3"/>
        <v>37.132521277780164</v>
      </c>
      <c r="K107" s="5">
        <f t="shared" si="3"/>
        <v>26.792381405065807</v>
      </c>
      <c r="L107" s="5">
        <f t="shared" si="3"/>
        <v>23.673366902908416</v>
      </c>
      <c r="M107" s="5">
        <f t="shared" si="3"/>
        <v>26.495931559394165</v>
      </c>
    </row>
    <row r="108" spans="1:13" ht="13.5">
      <c r="A108" t="s">
        <v>101</v>
      </c>
      <c r="B108" s="5">
        <f>AVERAGE(B37,B38,B40:B63)</f>
        <v>87.00444638461538</v>
      </c>
      <c r="C108" s="5">
        <f aca="true" t="shared" si="4" ref="C108:M108">AVERAGE(C37,C38,C40:C63)</f>
        <v>82.25573973076924</v>
      </c>
      <c r="D108" s="5">
        <f t="shared" si="4"/>
        <v>79.32229363846153</v>
      </c>
      <c r="E108" s="5">
        <f t="shared" si="4"/>
        <v>80.58202010384618</v>
      </c>
      <c r="F108" s="5">
        <f t="shared" si="4"/>
        <v>82.13612660384617</v>
      </c>
      <c r="G108" s="5">
        <f t="shared" si="4"/>
        <v>82.51635657692307</v>
      </c>
      <c r="H108" s="5">
        <f t="shared" si="4"/>
        <v>94.34763853846154</v>
      </c>
      <c r="I108" s="5">
        <f t="shared" si="4"/>
        <v>82.46530058461539</v>
      </c>
      <c r="J108" s="5">
        <f t="shared" si="4"/>
        <v>78.69146273076923</v>
      </c>
      <c r="K108" s="5">
        <f t="shared" si="4"/>
        <v>78.78233169230771</v>
      </c>
      <c r="L108" s="5">
        <f t="shared" si="4"/>
        <v>80.88418692307694</v>
      </c>
      <c r="M108" s="5">
        <f t="shared" si="4"/>
        <v>82.8898258076923</v>
      </c>
    </row>
    <row r="109" spans="2:13" ht="13.5">
      <c r="B109" s="5">
        <f>STDEV(B37,B38,B40:B63)</f>
        <v>32.89000448133093</v>
      </c>
      <c r="C109" s="5">
        <f aca="true" t="shared" si="5" ref="C109:M109">STDEV(C37,C38,C40:C63)</f>
        <v>33.42449592383202</v>
      </c>
      <c r="D109" s="5">
        <f t="shared" si="5"/>
        <v>34.770375120750955</v>
      </c>
      <c r="E109" s="5">
        <f t="shared" si="5"/>
        <v>39.126286899489024</v>
      </c>
      <c r="F109" s="5">
        <f t="shared" si="5"/>
        <v>46.004547194747005</v>
      </c>
      <c r="G109" s="5">
        <f t="shared" si="5"/>
        <v>51.065506764584</v>
      </c>
      <c r="H109" s="5">
        <f t="shared" si="5"/>
        <v>29.918130205631883</v>
      </c>
      <c r="I109" s="5">
        <f t="shared" si="5"/>
        <v>43.414017710250626</v>
      </c>
      <c r="J109" s="5">
        <f t="shared" si="5"/>
        <v>45.31678633024232</v>
      </c>
      <c r="K109" s="5">
        <f t="shared" si="5"/>
        <v>47.02939693391783</v>
      </c>
      <c r="L109" s="5">
        <f t="shared" si="5"/>
        <v>50.43954454413748</v>
      </c>
      <c r="M109" s="5">
        <f t="shared" si="5"/>
        <v>53.52602454254962</v>
      </c>
    </row>
    <row r="110" spans="1:13" ht="13.5">
      <c r="A110" t="s">
        <v>103</v>
      </c>
      <c r="B110" s="5">
        <f>AVERAGE(B39,B64,B65)</f>
        <v>113.09474666666667</v>
      </c>
      <c r="C110" s="5">
        <f aca="true" t="shared" si="6" ref="C110:M110">AVERAGE(C39,C64,C65)</f>
        <v>116.43870333333332</v>
      </c>
      <c r="D110" s="5">
        <f t="shared" si="6"/>
        <v>117.31910333333333</v>
      </c>
      <c r="E110" s="5">
        <f t="shared" si="6"/>
        <v>117.72416666666668</v>
      </c>
      <c r="F110" s="5">
        <f t="shared" si="6"/>
        <v>117.95920999999998</v>
      </c>
      <c r="G110" s="5">
        <f t="shared" si="6"/>
        <v>118.03671333333334</v>
      </c>
      <c r="H110" s="5">
        <f t="shared" si="6"/>
        <v>90.34259899999999</v>
      </c>
      <c r="I110" s="5">
        <f t="shared" si="6"/>
        <v>74.17420936666667</v>
      </c>
      <c r="J110" s="5">
        <f t="shared" si="6"/>
        <v>77.37253133333333</v>
      </c>
      <c r="K110" s="5">
        <f t="shared" si="6"/>
        <v>77.54489733333334</v>
      </c>
      <c r="L110" s="5">
        <f t="shared" si="6"/>
        <v>83.28336766666666</v>
      </c>
      <c r="M110" s="5">
        <f t="shared" si="6"/>
        <v>85.96423566666665</v>
      </c>
    </row>
    <row r="111" spans="2:13" ht="13.5">
      <c r="B111" s="5">
        <f>STDEV(B39,B64,B65)</f>
        <v>11.889323220942103</v>
      </c>
      <c r="C111" s="5">
        <f aca="true" t="shared" si="7" ref="C111:M111">STDEV(C39,C64,C65)</f>
        <v>17.617852404891313</v>
      </c>
      <c r="D111" s="5">
        <f t="shared" si="7"/>
        <v>19.18450881546971</v>
      </c>
      <c r="E111" s="5">
        <f t="shared" si="7"/>
        <v>19.927593832834695</v>
      </c>
      <c r="F111" s="5">
        <f t="shared" si="7"/>
        <v>20.36679047902258</v>
      </c>
      <c r="G111" s="5">
        <f t="shared" si="7"/>
        <v>20.513044531688397</v>
      </c>
      <c r="H111" s="5">
        <f t="shared" si="7"/>
        <v>28.234331589698144</v>
      </c>
      <c r="I111" s="5">
        <f t="shared" si="7"/>
        <v>59.49141245555235</v>
      </c>
      <c r="J111" s="5">
        <f t="shared" si="7"/>
        <v>51.12568818629814</v>
      </c>
      <c r="K111" s="5">
        <f t="shared" si="7"/>
        <v>48.596669193083024</v>
      </c>
      <c r="L111" s="5">
        <f t="shared" si="7"/>
        <v>49.11613804797356</v>
      </c>
      <c r="M111" s="5">
        <f t="shared" si="7"/>
        <v>48.853846699243825</v>
      </c>
    </row>
    <row r="112" spans="1:13" ht="13.5">
      <c r="A112" t="s">
        <v>105</v>
      </c>
      <c r="B112" s="5">
        <f>AVERAGE(B68,B70:B73,B75:B78)</f>
        <v>93.990982</v>
      </c>
      <c r="C112" s="5">
        <f aca="true" t="shared" si="8" ref="C112:M112">AVERAGE(C68,C70:C73,C75:C78)</f>
        <v>85.75956255555555</v>
      </c>
      <c r="D112" s="5">
        <f t="shared" si="8"/>
        <v>76.93181077777778</v>
      </c>
      <c r="E112" s="5">
        <f t="shared" si="8"/>
        <v>71.85005122222222</v>
      </c>
      <c r="F112" s="5">
        <f t="shared" si="8"/>
        <v>69.60533844444444</v>
      </c>
      <c r="G112" s="5">
        <f t="shared" si="8"/>
        <v>68.62938077777778</v>
      </c>
      <c r="H112" s="5">
        <f t="shared" si="8"/>
        <v>74.12603433333334</v>
      </c>
      <c r="I112" s="5">
        <f t="shared" si="8"/>
        <v>73.17520444444445</v>
      </c>
      <c r="J112" s="5">
        <f t="shared" si="8"/>
        <v>74.96651155555554</v>
      </c>
      <c r="K112" s="5">
        <f t="shared" si="8"/>
        <v>75.9776852222222</v>
      </c>
      <c r="L112" s="5">
        <f t="shared" si="8"/>
        <v>76.60189155555555</v>
      </c>
      <c r="M112" s="5">
        <f t="shared" si="8"/>
        <v>76.8120011111111</v>
      </c>
    </row>
    <row r="113" spans="2:13" ht="13.5">
      <c r="B113" s="5">
        <f>STDEV(B68,B70:B73,B75:B78)</f>
        <v>24.154226159148173</v>
      </c>
      <c r="C113" s="5">
        <f aca="true" t="shared" si="9" ref="C113:M113">STDEV(C68,C70:C73,C75:C78)</f>
        <v>26.504864827624424</v>
      </c>
      <c r="D113" s="5">
        <f t="shared" si="9"/>
        <v>25.279027127270673</v>
      </c>
      <c r="E113" s="5">
        <f t="shared" si="9"/>
        <v>29.630052632113532</v>
      </c>
      <c r="F113" s="5">
        <f t="shared" si="9"/>
        <v>33.64979385461347</v>
      </c>
      <c r="G113" s="5">
        <f t="shared" si="9"/>
        <v>35.58480151106534</v>
      </c>
      <c r="H113" s="5">
        <f t="shared" si="9"/>
        <v>24.490966814488218</v>
      </c>
      <c r="I113" s="5">
        <f t="shared" si="9"/>
        <v>25.806309140067004</v>
      </c>
      <c r="J113" s="5">
        <f t="shared" si="9"/>
        <v>27.010360908226847</v>
      </c>
      <c r="K113" s="5">
        <f t="shared" si="9"/>
        <v>28.63638454824527</v>
      </c>
      <c r="L113" s="5">
        <f t="shared" si="9"/>
        <v>30.03289370227057</v>
      </c>
      <c r="M113" s="5">
        <f t="shared" si="9"/>
        <v>30.568081486443198</v>
      </c>
    </row>
    <row r="114" spans="1:13" ht="13.5">
      <c r="A114" t="s">
        <v>107</v>
      </c>
      <c r="B114" s="5">
        <f>AVERAGE(B67,B69,B74)</f>
        <v>72.398707</v>
      </c>
      <c r="C114" s="5">
        <f aca="true" t="shared" si="10" ref="C114:M114">AVERAGE(C67,C69,C74)</f>
        <v>32.07449866666667</v>
      </c>
      <c r="D114" s="5">
        <f t="shared" si="10"/>
        <v>33.87295666666667</v>
      </c>
      <c r="E114" s="5">
        <f t="shared" si="10"/>
        <v>41.1598</v>
      </c>
      <c r="F114" s="5">
        <f t="shared" si="10"/>
        <v>44.048623666666664</v>
      </c>
      <c r="G114" s="5">
        <f t="shared" si="10"/>
        <v>29.667993000000006</v>
      </c>
      <c r="H114" s="5">
        <f t="shared" si="10"/>
        <v>84.17390733333333</v>
      </c>
      <c r="I114" s="5">
        <f t="shared" si="10"/>
        <v>79.56026833333333</v>
      </c>
      <c r="J114" s="5">
        <f t="shared" si="10"/>
        <v>74.73531566666666</v>
      </c>
      <c r="K114" s="5">
        <f t="shared" si="10"/>
        <v>70.40174566666666</v>
      </c>
      <c r="L114" s="5">
        <f t="shared" si="10"/>
        <v>67.26644633333333</v>
      </c>
      <c r="M114" s="5">
        <f t="shared" si="10"/>
        <v>66.13312633333334</v>
      </c>
    </row>
    <row r="115" spans="2:13" ht="13.5">
      <c r="B115" s="5">
        <f>STDEV(B67,B69,B74)</f>
        <v>28.060951342092444</v>
      </c>
      <c r="C115" s="5">
        <f aca="true" t="shared" si="11" ref="C115:M115">STDEV(C67,C69,C74)</f>
        <v>18.937500999082587</v>
      </c>
      <c r="D115" s="5">
        <f t="shared" si="11"/>
        <v>9.082172300105816</v>
      </c>
      <c r="E115" s="5">
        <f t="shared" si="11"/>
        <v>6.599854978863621</v>
      </c>
      <c r="F115" s="5">
        <f t="shared" si="11"/>
        <v>13.393905923622162</v>
      </c>
      <c r="G115" s="5">
        <f t="shared" si="11"/>
        <v>11.025105518358897</v>
      </c>
      <c r="H115" s="5">
        <f t="shared" si="11"/>
        <v>29.521175893867927</v>
      </c>
      <c r="I115" s="5">
        <f t="shared" si="11"/>
        <v>31.4038199404708</v>
      </c>
      <c r="J115" s="5">
        <f t="shared" si="11"/>
        <v>35.9699386719193</v>
      </c>
      <c r="K115" s="5">
        <f t="shared" si="11"/>
        <v>41.16740456109555</v>
      </c>
      <c r="L115" s="5">
        <f t="shared" si="11"/>
        <v>45.39731654958684</v>
      </c>
      <c r="M115" s="5">
        <f t="shared" si="11"/>
        <v>46.998610095890655</v>
      </c>
    </row>
    <row r="116" spans="1:13" ht="13.5">
      <c r="A116" t="s">
        <v>109</v>
      </c>
      <c r="B116" s="5">
        <f>AVERAGE(B80:B89,B93:B100)</f>
        <v>100.87807961111112</v>
      </c>
      <c r="C116" s="5">
        <f aca="true" t="shared" si="12" ref="C116:M116">AVERAGE(C80:C89,C93:C100)</f>
        <v>113.65057472222225</v>
      </c>
      <c r="D116" s="5">
        <f t="shared" si="12"/>
        <v>131.35966349999998</v>
      </c>
      <c r="E116" s="5">
        <f t="shared" si="12"/>
        <v>114.23118266666665</v>
      </c>
      <c r="F116" s="5">
        <f t="shared" si="12"/>
        <v>108.99387835294117</v>
      </c>
      <c r="G116" s="5">
        <f t="shared" si="12"/>
        <v>105.30938625</v>
      </c>
      <c r="H116" s="5">
        <f t="shared" si="12"/>
        <v>101.59005944444444</v>
      </c>
      <c r="I116" s="5">
        <f t="shared" si="12"/>
        <v>97.78672449999998</v>
      </c>
      <c r="J116" s="5">
        <f t="shared" si="12"/>
        <v>94.00038472222222</v>
      </c>
      <c r="K116" s="5">
        <f t="shared" si="12"/>
        <v>92.79522683333333</v>
      </c>
      <c r="L116" s="5">
        <f t="shared" si="12"/>
        <v>92.36788672222221</v>
      </c>
      <c r="M116" s="5">
        <f t="shared" si="12"/>
        <v>92.66861833333334</v>
      </c>
    </row>
    <row r="117" spans="2:13" ht="13.5">
      <c r="B117" s="5">
        <f>STDEV(B80:B89,B93:B100)</f>
        <v>28.648522219883194</v>
      </c>
      <c r="C117" s="5">
        <f aca="true" t="shared" si="13" ref="C117:M117">STDEV(C80:C89,C93:C100)</f>
        <v>34.509395142613556</v>
      </c>
      <c r="D117" s="5">
        <f>STDEV(D80:D89,D93:D100)</f>
        <v>66.91315816391734</v>
      </c>
      <c r="E117" s="5">
        <f t="shared" si="13"/>
        <v>78.63524991494889</v>
      </c>
      <c r="F117" s="5">
        <f t="shared" si="13"/>
        <v>81.45036831132249</v>
      </c>
      <c r="G117" s="5">
        <f t="shared" si="13"/>
        <v>56.855539449760094</v>
      </c>
      <c r="H117" s="5">
        <f t="shared" si="13"/>
        <v>22.126195971139563</v>
      </c>
      <c r="I117" s="5">
        <f t="shared" si="13"/>
        <v>21.024220170534317</v>
      </c>
      <c r="J117" s="5">
        <f t="shared" si="13"/>
        <v>22.65463916701901</v>
      </c>
      <c r="K117" s="5">
        <f t="shared" si="13"/>
        <v>23.983317198438044</v>
      </c>
      <c r="L117" s="5">
        <f t="shared" si="13"/>
        <v>26.16622147728848</v>
      </c>
      <c r="M117" s="5">
        <f t="shared" si="13"/>
        <v>29.367322626869832</v>
      </c>
    </row>
    <row r="118" spans="1:13" ht="13.5">
      <c r="A118" t="s">
        <v>111</v>
      </c>
      <c r="B118" s="5">
        <f>AVERAGE(B90:B92)</f>
        <v>106.17126</v>
      </c>
      <c r="C118" s="5">
        <f aca="true" t="shared" si="14" ref="C118:M118">AVERAGE(C90:C92)</f>
        <v>106.12418666666667</v>
      </c>
      <c r="D118" s="5">
        <f t="shared" si="14"/>
        <v>106.02706333333333</v>
      </c>
      <c r="E118" s="5">
        <f t="shared" si="14"/>
        <v>105.74098666666667</v>
      </c>
      <c r="F118" s="5">
        <f t="shared" si="14"/>
        <v>105.51265666666666</v>
      </c>
      <c r="G118" s="5">
        <f t="shared" si="14"/>
        <v>116.25043</v>
      </c>
      <c r="H118" s="5">
        <f t="shared" si="14"/>
        <v>106.18552</v>
      </c>
      <c r="I118" s="5">
        <f t="shared" si="14"/>
        <v>106.18739333333333</v>
      </c>
      <c r="J118" s="5">
        <f t="shared" si="14"/>
        <v>106.18794333333334</v>
      </c>
      <c r="K118" s="5">
        <f t="shared" si="14"/>
        <v>106.18820000000001</v>
      </c>
      <c r="L118" s="5">
        <f t="shared" si="14"/>
        <v>106.18835000000001</v>
      </c>
      <c r="M118" s="5">
        <f t="shared" si="14"/>
        <v>106.1884</v>
      </c>
    </row>
    <row r="119" spans="2:13" ht="13.5">
      <c r="B119" s="5">
        <f>STDEV(B90:B92)</f>
        <v>0.015364813698843162</v>
      </c>
      <c r="C119" s="5">
        <f aca="true" t="shared" si="15" ref="C119:M119">STDEV(C90:C92)</f>
        <v>0.05587567837022807</v>
      </c>
      <c r="D119" s="5">
        <f t="shared" si="15"/>
        <v>0.13529630901592854</v>
      </c>
      <c r="E119" s="5">
        <f>STDEV(E90:E92)</f>
        <v>0.4198229655876829</v>
      </c>
      <c r="F119" s="5">
        <f t="shared" si="15"/>
        <v>0.703842218282935</v>
      </c>
      <c r="G119" s="5">
        <f t="shared" si="15"/>
        <v>19.78839347626784</v>
      </c>
      <c r="H119" s="5">
        <f t="shared" si="15"/>
        <v>0.008887451828275918</v>
      </c>
      <c r="I119" s="5">
        <f>STDEV(I90:I92)</f>
        <v>0.014679074675648648</v>
      </c>
      <c r="J119" s="5">
        <f t="shared" si="15"/>
        <v>0.016692481341411117</v>
      </c>
      <c r="K119" s="5">
        <f t="shared" si="15"/>
        <v>0.01771783282458611</v>
      </c>
      <c r="L119" s="5">
        <f t="shared" si="15"/>
        <v>0.018354920321264335</v>
      </c>
      <c r="M119" s="5">
        <f t="shared" si="15"/>
        <v>0.018547336736033534</v>
      </c>
    </row>
    <row r="120" spans="2:13" ht="13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82">
      <selection activeCell="M104" sqref="M104:M119"/>
    </sheetView>
  </sheetViews>
  <sheetFormatPr defaultColWidth="9.00390625" defaultRowHeight="13.5"/>
  <cols>
    <col min="1" max="1" width="14.125" style="0" bestFit="1" customWidth="1"/>
  </cols>
  <sheetData>
    <row r="1" spans="2:13" ht="13.5">
      <c r="B1" t="s">
        <v>71</v>
      </c>
      <c r="C1" t="s">
        <v>73</v>
      </c>
      <c r="D1" t="s">
        <v>75</v>
      </c>
      <c r="E1" t="s">
        <v>77</v>
      </c>
      <c r="F1" t="s">
        <v>79</v>
      </c>
      <c r="G1" t="s">
        <v>81</v>
      </c>
      <c r="H1" t="s">
        <v>83</v>
      </c>
      <c r="I1" t="s">
        <v>85</v>
      </c>
      <c r="J1" t="s">
        <v>87</v>
      </c>
      <c r="K1" t="s">
        <v>89</v>
      </c>
      <c r="L1" t="s">
        <v>91</v>
      </c>
      <c r="M1" t="s">
        <v>93</v>
      </c>
    </row>
    <row r="2" spans="1:14" ht="13.5">
      <c r="A2" s="2" t="s">
        <v>1</v>
      </c>
      <c r="B2" s="1">
        <v>220.46041</v>
      </c>
      <c r="C2" s="1">
        <v>252.1777</v>
      </c>
      <c r="D2" s="1">
        <v>255.22028</v>
      </c>
      <c r="E2" s="1">
        <v>258.03408</v>
      </c>
      <c r="F2" s="1">
        <v>260.11119</v>
      </c>
      <c r="G2" s="1">
        <v>260.84847</v>
      </c>
      <c r="H2" s="1">
        <v>167.21774</v>
      </c>
      <c r="I2" s="1">
        <v>164.91686</v>
      </c>
      <c r="J2" s="1">
        <v>164.38567</v>
      </c>
      <c r="K2" s="1">
        <v>164.16133</v>
      </c>
      <c r="L2" s="1">
        <v>164.03893</v>
      </c>
      <c r="M2" s="1">
        <v>163.99994</v>
      </c>
      <c r="N2" s="2" t="s">
        <v>94</v>
      </c>
    </row>
    <row r="3" spans="1:14" ht="13.5">
      <c r="A3" s="2" t="s">
        <v>2</v>
      </c>
      <c r="B3" s="1">
        <v>188.06977</v>
      </c>
      <c r="C3" s="1">
        <v>191.95585</v>
      </c>
      <c r="D3" s="1">
        <v>182.15088</v>
      </c>
      <c r="E3" s="1">
        <v>170.47039</v>
      </c>
      <c r="F3" s="1">
        <v>166.42415</v>
      </c>
      <c r="G3" s="1">
        <v>165.90007</v>
      </c>
      <c r="H3" s="1">
        <v>168.43803</v>
      </c>
      <c r="I3" s="1">
        <v>164.7765</v>
      </c>
      <c r="J3" s="1">
        <v>163.81109</v>
      </c>
      <c r="K3" s="1">
        <v>163.45177</v>
      </c>
      <c r="L3" s="1">
        <v>163.37644</v>
      </c>
      <c r="M3" s="1">
        <v>163.62055</v>
      </c>
      <c r="N3" s="2" t="s">
        <v>94</v>
      </c>
    </row>
    <row r="4" spans="1:14" ht="13.5">
      <c r="A4" s="2" t="s">
        <v>3</v>
      </c>
      <c r="B4" s="1">
        <v>174.18958</v>
      </c>
      <c r="C4" s="1">
        <v>172.16028</v>
      </c>
      <c r="D4" s="1">
        <v>171.48748</v>
      </c>
      <c r="E4" s="1">
        <v>171.15561</v>
      </c>
      <c r="F4" s="1">
        <v>170.95283</v>
      </c>
      <c r="G4" s="1">
        <v>170.87536</v>
      </c>
      <c r="H4" s="1">
        <v>183.10294</v>
      </c>
      <c r="I4" s="1">
        <v>195.81494</v>
      </c>
      <c r="J4" s="1">
        <v>209.47015</v>
      </c>
      <c r="K4" s="1">
        <v>224.28198</v>
      </c>
      <c r="L4" s="1">
        <v>236.74839</v>
      </c>
      <c r="M4" s="1">
        <v>240.74185</v>
      </c>
      <c r="N4" s="2" t="s">
        <v>94</v>
      </c>
    </row>
    <row r="5" spans="1:14" ht="13.5">
      <c r="A5" s="2" t="s">
        <v>4</v>
      </c>
      <c r="B5" s="1">
        <v>176.7938</v>
      </c>
      <c r="C5" s="1">
        <v>241.16935</v>
      </c>
      <c r="D5" s="1">
        <v>245.87477</v>
      </c>
      <c r="E5" s="1">
        <v>247.1105</v>
      </c>
      <c r="F5" s="1">
        <v>247.36276</v>
      </c>
      <c r="G5" s="1">
        <v>247.33988</v>
      </c>
      <c r="H5" s="1">
        <v>249.56745</v>
      </c>
      <c r="I5" s="1">
        <v>250.79624</v>
      </c>
      <c r="J5" s="1">
        <v>251.66221</v>
      </c>
      <c r="K5" s="1">
        <v>252.08027</v>
      </c>
      <c r="L5" s="1">
        <v>252.32637</v>
      </c>
      <c r="M5" s="1">
        <v>252.41076</v>
      </c>
      <c r="N5" s="2" t="s">
        <v>94</v>
      </c>
    </row>
    <row r="6" spans="1:14" ht="13.5">
      <c r="A6" s="3" t="s">
        <v>5</v>
      </c>
      <c r="B6" s="1">
        <v>177.39957</v>
      </c>
      <c r="C6" s="1">
        <v>177.3898</v>
      </c>
      <c r="D6" s="1">
        <v>177.38652</v>
      </c>
      <c r="E6" s="1">
        <v>177.38491</v>
      </c>
      <c r="F6" s="1">
        <v>177.38392</v>
      </c>
      <c r="G6" s="1">
        <v>177.3836</v>
      </c>
      <c r="H6" s="1">
        <v>177.44849</v>
      </c>
      <c r="I6" s="1">
        <v>177.54653</v>
      </c>
      <c r="J6" s="1">
        <v>177.71056</v>
      </c>
      <c r="K6" s="1">
        <v>178.0409</v>
      </c>
      <c r="L6" s="1">
        <v>179.05069</v>
      </c>
      <c r="M6" s="1">
        <v>180.7987</v>
      </c>
      <c r="N6" s="3" t="s">
        <v>95</v>
      </c>
    </row>
    <row r="7" spans="1:14" ht="13.5">
      <c r="A7" s="2" t="s">
        <v>6</v>
      </c>
      <c r="B7" s="1">
        <v>174.2424</v>
      </c>
      <c r="C7" s="1">
        <v>170.6198</v>
      </c>
      <c r="D7" s="1">
        <v>168.80605</v>
      </c>
      <c r="E7" s="1">
        <v>167.97502</v>
      </c>
      <c r="F7" s="1">
        <v>167.58231</v>
      </c>
      <c r="G7" s="1">
        <v>167.44446</v>
      </c>
      <c r="H7" s="1">
        <v>180.16799</v>
      </c>
      <c r="I7" s="1">
        <v>182.54275</v>
      </c>
      <c r="J7" s="1">
        <v>183.52065</v>
      </c>
      <c r="K7" s="1">
        <v>184.05864</v>
      </c>
      <c r="L7" s="1">
        <v>184.40175</v>
      </c>
      <c r="M7" s="1">
        <v>184.52049</v>
      </c>
      <c r="N7" s="2" t="s">
        <v>95</v>
      </c>
    </row>
    <row r="8" spans="1:14" ht="13.5">
      <c r="A8" s="2" t="s">
        <v>7</v>
      </c>
      <c r="B8" s="1">
        <v>177.35306</v>
      </c>
      <c r="C8" s="1">
        <v>177.29655</v>
      </c>
      <c r="D8" s="1">
        <v>177.09423</v>
      </c>
      <c r="E8" s="1">
        <v>176.05637</v>
      </c>
      <c r="F8" s="1">
        <v>172.21951</v>
      </c>
      <c r="G8" s="1">
        <v>168.29425</v>
      </c>
      <c r="H8" s="1">
        <v>177.4731</v>
      </c>
      <c r="I8" s="1">
        <v>177.51878</v>
      </c>
      <c r="J8" s="1">
        <v>177.53338</v>
      </c>
      <c r="K8" s="1">
        <v>177.53464</v>
      </c>
      <c r="L8" s="1">
        <v>177.51352</v>
      </c>
      <c r="M8" s="1">
        <v>177.46725</v>
      </c>
      <c r="N8" s="2" t="s">
        <v>94</v>
      </c>
    </row>
    <row r="9" spans="1:14" ht="13.5">
      <c r="A9" s="2" t="s">
        <v>8</v>
      </c>
      <c r="B9" s="1">
        <v>170.31941</v>
      </c>
      <c r="C9" s="1">
        <v>168.76983</v>
      </c>
      <c r="D9" s="1">
        <v>173.55632</v>
      </c>
      <c r="E9" s="1">
        <v>180.38355</v>
      </c>
      <c r="F9" s="1">
        <v>189.40768</v>
      </c>
      <c r="G9" s="1">
        <v>194.56026</v>
      </c>
      <c r="H9" s="1">
        <v>184.97882</v>
      </c>
      <c r="I9" s="1">
        <v>193.0337</v>
      </c>
      <c r="J9" s="1">
        <v>197.06686</v>
      </c>
      <c r="K9" s="1">
        <v>199.53836</v>
      </c>
      <c r="L9" s="1">
        <v>201.27193</v>
      </c>
      <c r="M9" s="1">
        <v>202.00277</v>
      </c>
      <c r="N9" s="2" t="s">
        <v>94</v>
      </c>
    </row>
    <row r="10" spans="1:14" ht="13.5">
      <c r="A10" s="2" t="s">
        <v>9</v>
      </c>
      <c r="B10" s="1">
        <v>182.22036</v>
      </c>
      <c r="C10" s="1">
        <v>191.02645</v>
      </c>
      <c r="D10" s="1">
        <v>199.23253</v>
      </c>
      <c r="E10" s="1">
        <v>207.95171</v>
      </c>
      <c r="F10" s="1">
        <v>217.50483</v>
      </c>
      <c r="G10" s="1">
        <v>221.79494</v>
      </c>
      <c r="H10" s="1">
        <v>174.15199</v>
      </c>
      <c r="I10" s="1">
        <v>171.6912</v>
      </c>
      <c r="J10" s="1">
        <v>170.74486</v>
      </c>
      <c r="K10" s="1">
        <v>170.23989</v>
      </c>
      <c r="L10" s="1">
        <v>169.91675</v>
      </c>
      <c r="M10" s="1">
        <v>169.83496</v>
      </c>
      <c r="N10" s="2" t="s">
        <v>94</v>
      </c>
    </row>
    <row r="11" spans="1:14" ht="13.5">
      <c r="A11" s="2" t="s">
        <v>10</v>
      </c>
      <c r="B11" s="1">
        <v>173.37689</v>
      </c>
      <c r="C11" s="1">
        <v>170.12943</v>
      </c>
      <c r="D11" s="1">
        <v>169.51829</v>
      </c>
      <c r="E11" s="1">
        <v>169.18725</v>
      </c>
      <c r="F11" s="1">
        <v>168.97964</v>
      </c>
      <c r="G11" s="1">
        <v>168.90885</v>
      </c>
      <c r="H11" s="1">
        <v>182.70262</v>
      </c>
      <c r="I11" s="1">
        <v>190.79384</v>
      </c>
      <c r="J11" s="1">
        <v>196.68741</v>
      </c>
      <c r="K11" s="1">
        <v>201.46095</v>
      </c>
      <c r="L11" s="1">
        <v>205.52812</v>
      </c>
      <c r="M11" s="1">
        <v>207.23326</v>
      </c>
      <c r="N11" s="2" t="s">
        <v>94</v>
      </c>
    </row>
    <row r="12" spans="1:14" ht="13.5">
      <c r="A12" s="2" t="s">
        <v>11</v>
      </c>
      <c r="B12" s="1">
        <v>177.36255</v>
      </c>
      <c r="C12" s="1">
        <v>177.32978</v>
      </c>
      <c r="D12" s="1">
        <v>177.31877</v>
      </c>
      <c r="E12" s="1">
        <v>177.31325</v>
      </c>
      <c r="F12" s="1">
        <v>177.30992</v>
      </c>
      <c r="G12" s="1">
        <v>177.30882</v>
      </c>
      <c r="H12" s="1">
        <v>177.52005</v>
      </c>
      <c r="I12" s="1">
        <v>177.80754</v>
      </c>
      <c r="J12" s="1">
        <v>178.2217</v>
      </c>
      <c r="K12" s="1">
        <v>178.88033</v>
      </c>
      <c r="L12" s="1">
        <v>180.13517</v>
      </c>
      <c r="M12" s="1">
        <v>181.22406</v>
      </c>
      <c r="N12" s="2" t="s">
        <v>94</v>
      </c>
    </row>
    <row r="13" spans="1:14" ht="13.5">
      <c r="A13" s="2" t="s">
        <v>12</v>
      </c>
      <c r="B13" s="1">
        <v>177.425</v>
      </c>
      <c r="C13" s="1">
        <v>177.45227</v>
      </c>
      <c r="D13" s="1">
        <v>177.49958</v>
      </c>
      <c r="E13" s="1">
        <v>177.59942</v>
      </c>
      <c r="F13" s="1">
        <v>177.92868</v>
      </c>
      <c r="G13" s="1">
        <v>178.52933</v>
      </c>
      <c r="H13" s="1">
        <v>177.41196</v>
      </c>
      <c r="I13" s="1">
        <v>177.40997</v>
      </c>
      <c r="J13" s="1">
        <v>177.41018</v>
      </c>
      <c r="K13" s="1">
        <v>177.41192</v>
      </c>
      <c r="L13" s="1">
        <v>177.41819</v>
      </c>
      <c r="M13" s="1">
        <v>177.42902</v>
      </c>
      <c r="N13" s="2" t="s">
        <v>94</v>
      </c>
    </row>
    <row r="14" spans="1:14" ht="13.5">
      <c r="A14" s="2" t="s">
        <v>13</v>
      </c>
      <c r="B14" s="1">
        <v>166.87345</v>
      </c>
      <c r="C14" s="1">
        <v>168.40614</v>
      </c>
      <c r="D14" s="1">
        <v>217.12657</v>
      </c>
      <c r="E14" s="1">
        <v>243.6121</v>
      </c>
      <c r="F14" s="1">
        <v>249.38538</v>
      </c>
      <c r="G14" s="1">
        <v>247.20011</v>
      </c>
      <c r="H14" s="1">
        <v>187.15741</v>
      </c>
      <c r="I14" s="1">
        <v>194.97488</v>
      </c>
      <c r="J14" s="1">
        <v>197.90988</v>
      </c>
      <c r="K14" s="1">
        <v>199.15132</v>
      </c>
      <c r="L14" s="1">
        <v>198.84285</v>
      </c>
      <c r="M14" s="1">
        <v>196.99304</v>
      </c>
      <c r="N14" s="2" t="s">
        <v>94</v>
      </c>
    </row>
    <row r="15" spans="1:14" ht="13.5">
      <c r="A15" s="2" t="s">
        <v>14</v>
      </c>
      <c r="B15" s="1">
        <v>179.10561</v>
      </c>
      <c r="C15" s="1">
        <v>185.95533</v>
      </c>
      <c r="D15" s="1">
        <v>214.0465</v>
      </c>
      <c r="E15" s="1">
        <v>248.08048</v>
      </c>
      <c r="F15" s="1">
        <v>249.33695</v>
      </c>
      <c r="G15" s="1">
        <v>253.51711</v>
      </c>
      <c r="H15" s="1">
        <v>176.74031</v>
      </c>
      <c r="I15" s="1">
        <v>176.51189</v>
      </c>
      <c r="J15" s="1">
        <v>176.45203</v>
      </c>
      <c r="K15" s="1">
        <v>176.41017</v>
      </c>
      <c r="L15" s="1">
        <v>176.37302</v>
      </c>
      <c r="M15" s="1">
        <v>176.28956</v>
      </c>
      <c r="N15" s="2" t="s">
        <v>94</v>
      </c>
    </row>
    <row r="16" spans="1:14" ht="13.5">
      <c r="A16" s="2" t="s">
        <v>15</v>
      </c>
      <c r="B16" s="1">
        <v>206.16878</v>
      </c>
      <c r="C16" s="1">
        <v>251.46581</v>
      </c>
      <c r="D16" s="1">
        <v>251.32736</v>
      </c>
      <c r="E16" s="1">
        <v>253.51548</v>
      </c>
      <c r="F16" s="1">
        <v>255.88368</v>
      </c>
      <c r="G16" s="1">
        <v>257.09689</v>
      </c>
      <c r="H16" s="1">
        <v>168.28441</v>
      </c>
      <c r="I16" s="1">
        <v>165.32635</v>
      </c>
      <c r="J16" s="1">
        <v>164.60905</v>
      </c>
      <c r="K16" s="1">
        <v>164.28202</v>
      </c>
      <c r="L16" s="1">
        <v>164.09217</v>
      </c>
      <c r="M16" s="1">
        <v>164.02477</v>
      </c>
      <c r="N16" s="2" t="s">
        <v>94</v>
      </c>
    </row>
    <row r="17" spans="1:14" ht="13.5">
      <c r="A17" s="2" t="s">
        <v>16</v>
      </c>
      <c r="B17" s="1">
        <v>193.15838</v>
      </c>
      <c r="C17" s="1">
        <v>247.9741</v>
      </c>
      <c r="D17" s="1">
        <v>258.03056</v>
      </c>
      <c r="E17" s="1">
        <v>255.67197</v>
      </c>
      <c r="F17" s="1">
        <v>255.9347</v>
      </c>
      <c r="G17" s="1">
        <v>256.25669</v>
      </c>
      <c r="H17" s="1">
        <v>170.56521</v>
      </c>
      <c r="I17" s="1">
        <v>167.36525</v>
      </c>
      <c r="J17" s="1">
        <v>166.70064</v>
      </c>
      <c r="K17" s="1">
        <v>166.37757</v>
      </c>
      <c r="L17" s="1">
        <v>166.18139</v>
      </c>
      <c r="M17" s="1">
        <v>166.10637</v>
      </c>
      <c r="N17" s="2" t="s">
        <v>94</v>
      </c>
    </row>
    <row r="18" spans="1:14" ht="13.5">
      <c r="A18" s="2" t="s">
        <v>17</v>
      </c>
      <c r="B18" s="1">
        <v>177.06395</v>
      </c>
      <c r="C18" s="1">
        <v>176.05533</v>
      </c>
      <c r="D18" s="1">
        <v>174.54898</v>
      </c>
      <c r="E18" s="1">
        <v>171.97385</v>
      </c>
      <c r="F18" s="1">
        <v>166.63952</v>
      </c>
      <c r="G18" s="1">
        <v>161.84467</v>
      </c>
      <c r="H18" s="1">
        <v>177.55481</v>
      </c>
      <c r="I18" s="1">
        <v>177.56904</v>
      </c>
      <c r="J18" s="1">
        <v>177.44907</v>
      </c>
      <c r="K18" s="1">
        <v>177.11958</v>
      </c>
      <c r="L18" s="1">
        <v>176.08668</v>
      </c>
      <c r="M18" s="1">
        <v>174.27914</v>
      </c>
      <c r="N18" s="2" t="s">
        <v>94</v>
      </c>
    </row>
    <row r="19" spans="1:14" ht="13.5">
      <c r="A19" s="2" t="s">
        <v>18</v>
      </c>
      <c r="B19" s="1">
        <v>176.77649</v>
      </c>
      <c r="C19" s="1">
        <v>175.07673</v>
      </c>
      <c r="D19" s="1">
        <v>172.73695</v>
      </c>
      <c r="E19" s="1">
        <v>172.21948</v>
      </c>
      <c r="F19" s="1">
        <v>181.5853</v>
      </c>
      <c r="G19" s="1">
        <v>224.06077</v>
      </c>
      <c r="H19" s="1">
        <v>177.77711</v>
      </c>
      <c r="I19" s="1">
        <v>177.97993</v>
      </c>
      <c r="J19" s="1">
        <v>178.01711</v>
      </c>
      <c r="K19" s="1">
        <v>178.01641</v>
      </c>
      <c r="L19" s="1">
        <v>177.85922</v>
      </c>
      <c r="M19" s="1">
        <v>177.53209</v>
      </c>
      <c r="N19" s="2" t="s">
        <v>94</v>
      </c>
    </row>
    <row r="20" spans="1:14" ht="13.5">
      <c r="A20" s="2" t="s">
        <v>19</v>
      </c>
      <c r="B20" s="1">
        <v>244.30214</v>
      </c>
      <c r="C20" s="1">
        <v>239.16451</v>
      </c>
      <c r="D20" s="1">
        <v>244.81581</v>
      </c>
      <c r="E20" s="1">
        <v>253.20594</v>
      </c>
      <c r="F20" s="1">
        <v>258.53613</v>
      </c>
      <c r="G20" s="1">
        <v>260.39046</v>
      </c>
      <c r="H20" s="1">
        <v>216.65428</v>
      </c>
      <c r="I20" s="1">
        <v>250.73414</v>
      </c>
      <c r="J20" s="1">
        <v>254.52109</v>
      </c>
      <c r="K20" s="1">
        <v>255.79043</v>
      </c>
      <c r="L20" s="1">
        <v>256.45515</v>
      </c>
      <c r="M20" s="1">
        <v>256.71814</v>
      </c>
      <c r="N20" s="2" t="s">
        <v>94</v>
      </c>
    </row>
    <row r="21" spans="1:14" ht="13.5">
      <c r="A21" s="2" t="s">
        <v>35</v>
      </c>
      <c r="B21" s="1">
        <v>200.89541</v>
      </c>
      <c r="C21" s="1">
        <v>249.71508</v>
      </c>
      <c r="D21" s="1">
        <v>260.80675</v>
      </c>
      <c r="E21" s="1">
        <v>263.77945</v>
      </c>
      <c r="F21" s="1">
        <v>263.39028</v>
      </c>
      <c r="G21" s="1">
        <v>262.12921</v>
      </c>
      <c r="H21" s="1">
        <v>167.01842</v>
      </c>
      <c r="I21" s="1">
        <v>166.10003</v>
      </c>
      <c r="J21" s="1">
        <v>166.62243</v>
      </c>
      <c r="K21" s="1">
        <v>167.01939</v>
      </c>
      <c r="L21" s="1">
        <v>167.28854</v>
      </c>
      <c r="M21" s="1">
        <v>167.39352</v>
      </c>
      <c r="N21" s="2" t="s">
        <v>94</v>
      </c>
    </row>
    <row r="22" spans="1:14" ht="13.5">
      <c r="A22" s="2" t="s">
        <v>36</v>
      </c>
      <c r="B22" s="1">
        <v>181.48861</v>
      </c>
      <c r="C22" s="1">
        <v>187.31464</v>
      </c>
      <c r="D22" s="1">
        <v>190.81703</v>
      </c>
      <c r="E22" s="1">
        <v>193.0547</v>
      </c>
      <c r="F22" s="1">
        <v>194.48918</v>
      </c>
      <c r="G22" s="1">
        <v>194.9452</v>
      </c>
      <c r="H22" s="1">
        <v>174.45051</v>
      </c>
      <c r="I22" s="1">
        <v>172.24378</v>
      </c>
      <c r="J22" s="1">
        <v>171.43452</v>
      </c>
      <c r="K22" s="1">
        <v>171.0274</v>
      </c>
      <c r="L22" s="1">
        <v>170.79803</v>
      </c>
      <c r="M22" s="1">
        <v>170.73917</v>
      </c>
      <c r="N22" s="2" t="s">
        <v>94</v>
      </c>
    </row>
    <row r="23" spans="1:14" ht="13.5">
      <c r="A23" s="2" t="s">
        <v>21</v>
      </c>
      <c r="B23" s="1">
        <v>178.03526</v>
      </c>
      <c r="C23" s="1">
        <v>178.97877</v>
      </c>
      <c r="D23" s="1">
        <v>179.57377</v>
      </c>
      <c r="E23" s="1">
        <v>179.96699</v>
      </c>
      <c r="F23" s="1">
        <v>180.2182</v>
      </c>
      <c r="G23" s="1">
        <v>180.29088</v>
      </c>
      <c r="H23" s="1">
        <v>176.99043</v>
      </c>
      <c r="I23" s="1">
        <v>176.68869</v>
      </c>
      <c r="J23" s="1">
        <v>176.58409</v>
      </c>
      <c r="K23" s="1">
        <v>176.5364</v>
      </c>
      <c r="L23" s="1">
        <v>176.51629</v>
      </c>
      <c r="M23" s="1">
        <v>176.52198</v>
      </c>
      <c r="N23" s="2" t="s">
        <v>94</v>
      </c>
    </row>
    <row r="24" spans="1:14" ht="13.5">
      <c r="A24" s="2" t="s">
        <v>22</v>
      </c>
      <c r="B24" s="1">
        <v>251.3705</v>
      </c>
      <c r="C24" s="1">
        <v>247.16671</v>
      </c>
      <c r="D24" s="1">
        <v>237.20495</v>
      </c>
      <c r="E24" s="1">
        <v>236.12932</v>
      </c>
      <c r="F24" s="1">
        <v>239.56505</v>
      </c>
      <c r="G24" s="1">
        <v>240.667</v>
      </c>
      <c r="H24" s="1">
        <v>252.97499</v>
      </c>
      <c r="I24" s="1">
        <v>248.88527</v>
      </c>
      <c r="J24" s="1">
        <v>241.09089</v>
      </c>
      <c r="K24" s="1">
        <v>245.37019</v>
      </c>
      <c r="L24" s="1">
        <v>281.03801</v>
      </c>
      <c r="M24" s="1">
        <v>251.26197</v>
      </c>
      <c r="N24" s="2" t="s">
        <v>94</v>
      </c>
    </row>
    <row r="25" spans="1:14" ht="13.5">
      <c r="A25" s="3" t="s">
        <v>23</v>
      </c>
      <c r="B25" s="1">
        <v>187.74987</v>
      </c>
      <c r="C25" s="1">
        <v>221.88864</v>
      </c>
      <c r="D25" s="1">
        <v>224.59353</v>
      </c>
      <c r="E25" s="1">
        <v>226.8693</v>
      </c>
      <c r="F25" s="1">
        <v>238.17677</v>
      </c>
      <c r="G25" s="1">
        <v>244.01725</v>
      </c>
      <c r="H25" s="1">
        <v>172.91959</v>
      </c>
      <c r="I25" s="1">
        <v>169.8011</v>
      </c>
      <c r="J25">
        <v>168.61881</v>
      </c>
      <c r="K25">
        <v>165.83235</v>
      </c>
      <c r="L25" t="s">
        <v>0</v>
      </c>
      <c r="M25" t="s">
        <v>0</v>
      </c>
      <c r="N25" s="3" t="s">
        <v>95</v>
      </c>
    </row>
    <row r="26" spans="1:14" ht="13.5">
      <c r="A26" s="2" t="s">
        <v>24</v>
      </c>
      <c r="B26" s="1">
        <v>173.32449</v>
      </c>
      <c r="C26" s="1">
        <v>171.0381</v>
      </c>
      <c r="D26" s="1">
        <v>170.30167</v>
      </c>
      <c r="E26" s="1">
        <v>169.93806</v>
      </c>
      <c r="F26" s="1">
        <v>169.72134</v>
      </c>
      <c r="G26" s="1">
        <v>169.64935</v>
      </c>
      <c r="H26" s="1">
        <v>186.83672</v>
      </c>
      <c r="I26" s="1">
        <v>221.50116</v>
      </c>
      <c r="J26" s="1">
        <v>248.11564</v>
      </c>
      <c r="K26" s="1">
        <v>262.53414</v>
      </c>
      <c r="L26" s="1">
        <v>264.67515</v>
      </c>
      <c r="M26" s="1">
        <v>254.58602</v>
      </c>
      <c r="N26" s="2" t="s">
        <v>94</v>
      </c>
    </row>
    <row r="27" spans="1:14" ht="13.5">
      <c r="A27" s="3" t="s">
        <v>25</v>
      </c>
      <c r="B27" s="1">
        <v>196.79644</v>
      </c>
      <c r="C27" s="1">
        <v>261.04007</v>
      </c>
      <c r="D27" s="1">
        <v>264.45241</v>
      </c>
      <c r="E27" s="1">
        <v>264.82356</v>
      </c>
      <c r="F27" s="1">
        <v>263.17245</v>
      </c>
      <c r="G27" s="1">
        <v>260.44051</v>
      </c>
      <c r="H27" s="1">
        <v>171.33955</v>
      </c>
      <c r="I27" s="1">
        <v>170.05082</v>
      </c>
      <c r="J27" s="1">
        <v>167.06589</v>
      </c>
      <c r="K27" s="1">
        <v>169.73877</v>
      </c>
      <c r="L27">
        <v>168.69816</v>
      </c>
      <c r="M27">
        <v>136.40187</v>
      </c>
      <c r="N27" s="3" t="s">
        <v>95</v>
      </c>
    </row>
    <row r="28" spans="1:14" ht="13.5">
      <c r="A28" s="2" t="s">
        <v>26</v>
      </c>
      <c r="B28" s="1">
        <v>176.92123</v>
      </c>
      <c r="C28" s="1">
        <v>175.7222</v>
      </c>
      <c r="D28" s="1">
        <v>174.34361</v>
      </c>
      <c r="E28" s="1">
        <v>172.72295</v>
      </c>
      <c r="F28" s="1">
        <v>170.72268</v>
      </c>
      <c r="G28" s="1">
        <v>169.61079</v>
      </c>
      <c r="H28" s="1">
        <v>177.67947</v>
      </c>
      <c r="I28" s="1">
        <v>177.84587</v>
      </c>
      <c r="J28" s="1">
        <v>177.90266</v>
      </c>
      <c r="K28" s="1">
        <v>177.932</v>
      </c>
      <c r="L28" s="1">
        <v>177.95224</v>
      </c>
      <c r="M28" s="1">
        <v>177.96487</v>
      </c>
      <c r="N28" s="2" t="s">
        <v>94</v>
      </c>
    </row>
    <row r="29" spans="1:14" ht="13.5">
      <c r="A29" s="2" t="s">
        <v>27</v>
      </c>
      <c r="B29" s="1">
        <v>171.29564</v>
      </c>
      <c r="C29" s="1">
        <v>197.54486</v>
      </c>
      <c r="D29" s="1">
        <v>217.53273</v>
      </c>
      <c r="E29" s="1">
        <v>227.75533</v>
      </c>
      <c r="F29" s="1">
        <v>231.60799</v>
      </c>
      <c r="G29" s="1">
        <v>232.60902</v>
      </c>
      <c r="H29" s="1">
        <v>266.62919</v>
      </c>
      <c r="I29" s="1">
        <v>266.55964</v>
      </c>
      <c r="J29" s="1">
        <v>285.13663</v>
      </c>
      <c r="K29" s="1">
        <v>409.43158</v>
      </c>
      <c r="L29" s="1">
        <v>446.98313</v>
      </c>
      <c r="M29">
        <v>439.61028</v>
      </c>
      <c r="N29" s="2" t="s">
        <v>94</v>
      </c>
    </row>
    <row r="30" spans="1:14" ht="13.5">
      <c r="A30" s="3" t="s">
        <v>28</v>
      </c>
      <c r="B30" s="1">
        <v>176.15907</v>
      </c>
      <c r="C30" s="1">
        <v>173.24566</v>
      </c>
      <c r="D30" s="1">
        <v>172.84298</v>
      </c>
      <c r="E30" s="1">
        <v>178.11584</v>
      </c>
      <c r="F30" s="1">
        <v>209.92551</v>
      </c>
      <c r="G30" s="1">
        <v>234.46455</v>
      </c>
      <c r="H30" s="1">
        <v>178.1005</v>
      </c>
      <c r="I30" s="1">
        <v>178.55176</v>
      </c>
      <c r="J30" s="1">
        <v>178.72265</v>
      </c>
      <c r="K30" s="1">
        <v>178.81751</v>
      </c>
      <c r="L30" s="1">
        <v>178.96657</v>
      </c>
      <c r="M30" s="1">
        <v>179.16011</v>
      </c>
      <c r="N30" s="3" t="s">
        <v>95</v>
      </c>
    </row>
    <row r="31" spans="1:14" ht="13.5">
      <c r="A31" s="2" t="s">
        <v>29</v>
      </c>
      <c r="B31" s="1">
        <v>177.43112</v>
      </c>
      <c r="C31" s="1">
        <v>177.3072</v>
      </c>
      <c r="D31" s="1">
        <v>177.18398</v>
      </c>
      <c r="E31" s="1">
        <v>177.23011</v>
      </c>
      <c r="F31" s="1">
        <v>177.88685</v>
      </c>
      <c r="G31" s="1">
        <v>178.69819</v>
      </c>
      <c r="H31" s="1">
        <v>177.26756</v>
      </c>
      <c r="I31" s="1">
        <v>176.72295</v>
      </c>
      <c r="J31" s="1">
        <v>175.86374</v>
      </c>
      <c r="K31" s="1">
        <v>174.78712</v>
      </c>
      <c r="L31" s="1">
        <v>180.23436</v>
      </c>
      <c r="M31" s="1">
        <v>199.86024</v>
      </c>
      <c r="N31" s="2" t="s">
        <v>94</v>
      </c>
    </row>
    <row r="32" spans="1:14" ht="13.5">
      <c r="A32" s="3" t="s">
        <v>30</v>
      </c>
      <c r="B32" s="1">
        <v>178.99514</v>
      </c>
      <c r="C32" s="1">
        <v>186.21231</v>
      </c>
      <c r="D32" s="1">
        <v>192.69101</v>
      </c>
      <c r="E32" s="1">
        <v>197.67333</v>
      </c>
      <c r="F32" s="1">
        <v>201.46485</v>
      </c>
      <c r="G32" s="1">
        <v>202.87749</v>
      </c>
      <c r="H32" s="1">
        <v>178.10182</v>
      </c>
      <c r="I32" s="1">
        <v>177.81841</v>
      </c>
      <c r="J32" s="1">
        <v>176.54019</v>
      </c>
      <c r="K32" s="1">
        <v>175.4188</v>
      </c>
      <c r="L32" s="1">
        <v>174.47894</v>
      </c>
      <c r="M32" s="1">
        <v>174.24234</v>
      </c>
      <c r="N32" s="3" t="s">
        <v>95</v>
      </c>
    </row>
    <row r="33" spans="1:14" ht="13.5">
      <c r="A33" s="3" t="s">
        <v>31</v>
      </c>
      <c r="B33" s="1">
        <v>206.30223</v>
      </c>
      <c r="C33" s="1">
        <v>259.04935</v>
      </c>
      <c r="D33" s="1">
        <v>258.87322</v>
      </c>
      <c r="E33" s="1">
        <v>258.38301</v>
      </c>
      <c r="F33" s="1">
        <v>233.35253</v>
      </c>
      <c r="G33" s="1">
        <v>244.93587</v>
      </c>
      <c r="H33" s="1">
        <v>169.61421</v>
      </c>
      <c r="I33" s="1">
        <v>166.57771</v>
      </c>
      <c r="J33" s="1">
        <v>166.00461</v>
      </c>
      <c r="K33" s="1">
        <v>165.73941</v>
      </c>
      <c r="L33" s="1">
        <v>165.58122</v>
      </c>
      <c r="M33" s="1">
        <v>165.52918</v>
      </c>
      <c r="N33" s="3" t="s">
        <v>95</v>
      </c>
    </row>
    <row r="34" spans="1:14" ht="13.5">
      <c r="A34" s="2" t="s">
        <v>20</v>
      </c>
      <c r="B34" s="1">
        <v>177.46712</v>
      </c>
      <c r="C34" s="1">
        <v>177.56702</v>
      </c>
      <c r="D34" s="1">
        <v>177.65627</v>
      </c>
      <c r="E34" s="1">
        <v>177.78822</v>
      </c>
      <c r="F34" s="1">
        <v>177.9993</v>
      </c>
      <c r="G34" s="1">
        <v>178.07151</v>
      </c>
      <c r="H34" s="1">
        <v>177.40264</v>
      </c>
      <c r="I34" s="1">
        <v>177.41105</v>
      </c>
      <c r="J34" s="1">
        <v>177.41626</v>
      </c>
      <c r="K34" s="1">
        <v>177.41481</v>
      </c>
      <c r="L34" s="1">
        <v>177.39739</v>
      </c>
      <c r="M34" s="1">
        <v>177.36323</v>
      </c>
      <c r="N34" s="2" t="s">
        <v>94</v>
      </c>
    </row>
    <row r="35" spans="1:14" ht="13.5">
      <c r="A35" s="2" t="s">
        <v>32</v>
      </c>
      <c r="B35" s="1">
        <v>177.4118</v>
      </c>
      <c r="C35" s="1">
        <v>177.42991</v>
      </c>
      <c r="D35" s="1">
        <v>177.47833</v>
      </c>
      <c r="E35" s="1">
        <v>177.56523</v>
      </c>
      <c r="F35" s="1">
        <v>177.79727</v>
      </c>
      <c r="G35" s="1">
        <v>178.13862</v>
      </c>
      <c r="H35" s="1">
        <v>177.42431</v>
      </c>
      <c r="I35" s="1">
        <v>177.44059</v>
      </c>
      <c r="J35" s="1">
        <v>177.46405</v>
      </c>
      <c r="K35" s="1">
        <v>177.51089</v>
      </c>
      <c r="L35" s="1">
        <v>177.65132</v>
      </c>
      <c r="M35" s="1">
        <v>177.87857</v>
      </c>
      <c r="N35" s="2" t="s">
        <v>94</v>
      </c>
    </row>
    <row r="37" spans="1:14" ht="13.5">
      <c r="A37" s="3" t="s">
        <v>33</v>
      </c>
      <c r="B37" s="1">
        <v>168.75115</v>
      </c>
      <c r="C37" s="1">
        <v>164.93268</v>
      </c>
      <c r="D37" s="1">
        <v>163.75997</v>
      </c>
      <c r="E37" s="1">
        <v>163.55785</v>
      </c>
      <c r="F37" s="1">
        <v>164.02133</v>
      </c>
      <c r="G37" s="1">
        <v>164.37215</v>
      </c>
      <c r="H37" s="1">
        <v>191.87665</v>
      </c>
      <c r="I37" s="1">
        <v>238.3967</v>
      </c>
      <c r="J37" s="1">
        <v>254.76105</v>
      </c>
      <c r="K37" s="1">
        <v>251.3402</v>
      </c>
      <c r="L37" s="1">
        <v>254.69669</v>
      </c>
      <c r="M37" s="1">
        <v>257.64907</v>
      </c>
      <c r="N37" s="3" t="s">
        <v>95</v>
      </c>
    </row>
    <row r="38" spans="1:14" ht="13.5">
      <c r="A38" s="3" t="s">
        <v>34</v>
      </c>
      <c r="B38" s="1">
        <v>164.82926</v>
      </c>
      <c r="C38" s="1">
        <v>169.99094</v>
      </c>
      <c r="D38" s="1">
        <v>204.76013</v>
      </c>
      <c r="E38" s="1">
        <v>235.76804</v>
      </c>
      <c r="F38" s="1">
        <v>243.28354</v>
      </c>
      <c r="G38" s="1">
        <v>245.40072</v>
      </c>
      <c r="H38" s="1">
        <v>207.00565</v>
      </c>
      <c r="I38" s="1">
        <v>252.35198</v>
      </c>
      <c r="J38" s="1">
        <v>252.23554</v>
      </c>
      <c r="K38" s="1">
        <v>250.25343</v>
      </c>
      <c r="L38" s="1">
        <v>250.02676</v>
      </c>
      <c r="M38" s="1">
        <v>250.14256</v>
      </c>
      <c r="N38" s="3" t="s">
        <v>95</v>
      </c>
    </row>
    <row r="39" spans="1:14" ht="13.5">
      <c r="A39" s="2" t="s">
        <v>3</v>
      </c>
      <c r="B39" s="1">
        <v>167.72559</v>
      </c>
      <c r="C39" s="1">
        <v>165.54494</v>
      </c>
      <c r="D39" s="1">
        <v>165.03465</v>
      </c>
      <c r="E39" s="1">
        <v>164.81091</v>
      </c>
      <c r="F39" s="1">
        <v>164.68631</v>
      </c>
      <c r="G39" s="1">
        <v>164.64631</v>
      </c>
      <c r="H39" s="1">
        <v>218.28029</v>
      </c>
      <c r="I39" s="1">
        <v>263.80748</v>
      </c>
      <c r="J39" s="1">
        <v>259.10704</v>
      </c>
      <c r="K39" s="1">
        <v>257.78809</v>
      </c>
      <c r="L39" s="1">
        <v>256.9464</v>
      </c>
      <c r="M39" s="1">
        <v>256.55182</v>
      </c>
      <c r="N39" s="2" t="s">
        <v>94</v>
      </c>
    </row>
    <row r="40" spans="1:14" ht="13.5">
      <c r="A40" s="3" t="s">
        <v>4</v>
      </c>
      <c r="B40" s="1">
        <v>233.9392</v>
      </c>
      <c r="C40" s="1">
        <v>248.02948</v>
      </c>
      <c r="D40" s="1">
        <v>247.96411</v>
      </c>
      <c r="E40" s="1">
        <v>246.65775</v>
      </c>
      <c r="F40" s="1">
        <v>245.25696</v>
      </c>
      <c r="G40" s="1">
        <v>244.65794</v>
      </c>
      <c r="H40" s="1">
        <v>252.10549</v>
      </c>
      <c r="I40" s="1">
        <v>255.44624</v>
      </c>
      <c r="J40" s="1">
        <v>256.22716</v>
      </c>
      <c r="K40" s="1">
        <v>256.63815</v>
      </c>
      <c r="L40" s="1">
        <v>257.03674</v>
      </c>
      <c r="M40" s="1">
        <v>257.23911</v>
      </c>
      <c r="N40" s="3" t="s">
        <v>95</v>
      </c>
    </row>
    <row r="41" spans="1:14" ht="13.5">
      <c r="A41" s="3" t="s">
        <v>7</v>
      </c>
      <c r="B41" s="1">
        <v>171.24466</v>
      </c>
      <c r="C41" s="1">
        <v>167.87199</v>
      </c>
      <c r="D41" s="1">
        <v>165.97591</v>
      </c>
      <c r="E41" s="1">
        <v>164.6608</v>
      </c>
      <c r="F41" s="1">
        <v>163.64671</v>
      </c>
      <c r="G41" s="1">
        <v>163.24428</v>
      </c>
      <c r="H41" s="1">
        <v>219.79186</v>
      </c>
      <c r="I41" s="1">
        <v>271.13703</v>
      </c>
      <c r="J41" s="1">
        <v>276.76038</v>
      </c>
      <c r="K41" s="1">
        <v>278.34849</v>
      </c>
      <c r="L41" s="1">
        <v>278.77674</v>
      </c>
      <c r="M41" s="1">
        <v>278.80174</v>
      </c>
      <c r="N41" s="3" t="s">
        <v>95</v>
      </c>
    </row>
    <row r="42" spans="1:14" ht="13.5">
      <c r="A42" s="3" t="s">
        <v>8</v>
      </c>
      <c r="B42" s="1">
        <v>162.43432</v>
      </c>
      <c r="C42" s="1">
        <v>225.69372</v>
      </c>
      <c r="D42" s="1">
        <v>236.08982</v>
      </c>
      <c r="E42" s="1">
        <v>236.64328</v>
      </c>
      <c r="F42" s="1">
        <v>231.50557</v>
      </c>
      <c r="G42" s="1">
        <v>232.90895</v>
      </c>
      <c r="H42" s="1">
        <v>224.84431</v>
      </c>
      <c r="I42" s="1">
        <v>253.94069</v>
      </c>
      <c r="J42" s="1">
        <v>252.73844</v>
      </c>
      <c r="K42" s="1">
        <v>251.63366</v>
      </c>
      <c r="L42" s="1">
        <v>251.10362</v>
      </c>
      <c r="M42" s="1">
        <v>250.95096</v>
      </c>
      <c r="N42" s="3" t="s">
        <v>95</v>
      </c>
    </row>
    <row r="43" spans="1:14" ht="13.5">
      <c r="A43" s="3" t="s">
        <v>9</v>
      </c>
      <c r="B43" s="1">
        <v>184.0187</v>
      </c>
      <c r="C43" s="1">
        <v>209.09525</v>
      </c>
      <c r="D43" s="1">
        <v>246.31952</v>
      </c>
      <c r="E43" s="1">
        <v>248.75807</v>
      </c>
      <c r="F43" s="1">
        <v>245.54006</v>
      </c>
      <c r="G43" s="1">
        <v>244.98589</v>
      </c>
      <c r="H43" s="1">
        <v>174.26408</v>
      </c>
      <c r="I43" s="1">
        <v>172.40656</v>
      </c>
      <c r="J43" s="1">
        <v>171.79222</v>
      </c>
      <c r="K43" s="1">
        <v>171.48595</v>
      </c>
      <c r="L43" s="1">
        <v>171.30245</v>
      </c>
      <c r="M43" s="1">
        <v>171.2413</v>
      </c>
      <c r="N43" s="3" t="s">
        <v>95</v>
      </c>
    </row>
    <row r="44" spans="1:14" ht="13.5">
      <c r="A44" s="3" t="s">
        <v>10</v>
      </c>
      <c r="B44" s="1">
        <v>173.17122</v>
      </c>
      <c r="C44" s="1">
        <v>167.20072</v>
      </c>
      <c r="D44" s="1">
        <v>164.48226</v>
      </c>
      <c r="E44" s="1">
        <v>176.14997</v>
      </c>
      <c r="F44" s="1">
        <v>225.5305</v>
      </c>
      <c r="G44" s="1">
        <v>230.56626</v>
      </c>
      <c r="H44" s="1">
        <v>179.96372</v>
      </c>
      <c r="I44" s="1">
        <v>181.67126</v>
      </c>
      <c r="J44" s="1">
        <v>182.2752</v>
      </c>
      <c r="K44" s="1">
        <v>182.58364</v>
      </c>
      <c r="L44" s="1">
        <v>182.77195</v>
      </c>
      <c r="M44" s="1">
        <v>182.83434</v>
      </c>
      <c r="N44" s="3" t="s">
        <v>95</v>
      </c>
    </row>
    <row r="45" spans="1:14" ht="13.5">
      <c r="A45" s="3" t="s">
        <v>11</v>
      </c>
      <c r="B45" s="1">
        <v>177.09369</v>
      </c>
      <c r="C45" s="1">
        <v>176.18207</v>
      </c>
      <c r="D45" s="1">
        <v>174.82344</v>
      </c>
      <c r="E45" s="1">
        <v>172.57612</v>
      </c>
      <c r="F45" s="1">
        <v>168.99548</v>
      </c>
      <c r="G45" s="1">
        <v>167.101</v>
      </c>
      <c r="H45" s="1">
        <v>177.58085</v>
      </c>
      <c r="I45" s="1">
        <v>177.68098</v>
      </c>
      <c r="J45" s="1">
        <v>177.71458</v>
      </c>
      <c r="K45" s="1">
        <v>177.73137</v>
      </c>
      <c r="L45" s="1">
        <v>177.74151</v>
      </c>
      <c r="M45" s="1">
        <v>177.74485</v>
      </c>
      <c r="N45" s="3" t="s">
        <v>95</v>
      </c>
    </row>
    <row r="46" spans="1:14" ht="13.5">
      <c r="A46" s="3" t="s">
        <v>12</v>
      </c>
      <c r="B46" s="1">
        <v>178.32249</v>
      </c>
      <c r="C46" s="1">
        <v>180.9487</v>
      </c>
      <c r="D46" s="1">
        <v>185.03132</v>
      </c>
      <c r="E46" s="1">
        <v>192.28323</v>
      </c>
      <c r="F46" s="1">
        <v>210.04787</v>
      </c>
      <c r="G46" s="1">
        <v>236.11252</v>
      </c>
      <c r="H46" s="1">
        <v>176.95619</v>
      </c>
      <c r="I46" s="1">
        <v>176.67572</v>
      </c>
      <c r="J46" s="1">
        <v>176.57743</v>
      </c>
      <c r="K46" s="1">
        <v>176.52056</v>
      </c>
      <c r="L46" s="1">
        <v>176.46634</v>
      </c>
      <c r="M46" s="1">
        <v>176.42521</v>
      </c>
      <c r="N46" s="3" t="s">
        <v>95</v>
      </c>
    </row>
    <row r="47" spans="1:14" ht="13.5">
      <c r="A47" s="3" t="s">
        <v>13</v>
      </c>
      <c r="B47" s="1">
        <v>164.54671</v>
      </c>
      <c r="C47" s="1">
        <v>207.80154</v>
      </c>
      <c r="D47" s="1">
        <v>244.0755</v>
      </c>
      <c r="E47" s="1">
        <v>249.9212</v>
      </c>
      <c r="F47" s="1">
        <v>247.31691</v>
      </c>
      <c r="G47" s="1">
        <v>241.2715</v>
      </c>
      <c r="H47" s="1">
        <v>202.86546</v>
      </c>
      <c r="I47" s="1">
        <v>233.64513</v>
      </c>
      <c r="J47" s="1">
        <v>242.16735</v>
      </c>
      <c r="K47" s="1">
        <v>245.31585</v>
      </c>
      <c r="L47" s="1">
        <v>246.92459</v>
      </c>
      <c r="M47" s="1">
        <v>247.42167</v>
      </c>
      <c r="N47" s="3" t="s">
        <v>95</v>
      </c>
    </row>
    <row r="48" spans="1:14" ht="13.5">
      <c r="A48" s="3" t="s">
        <v>14</v>
      </c>
      <c r="B48" s="1">
        <v>252.84492</v>
      </c>
      <c r="C48" s="1">
        <v>255.31168</v>
      </c>
      <c r="D48" s="1">
        <v>257.32841</v>
      </c>
      <c r="E48" s="1">
        <v>257.913</v>
      </c>
      <c r="F48" s="1">
        <v>258.08971</v>
      </c>
      <c r="G48" s="1">
        <v>258.39468</v>
      </c>
      <c r="H48" s="1">
        <v>157.99869</v>
      </c>
      <c r="I48" s="1">
        <v>153.81855</v>
      </c>
      <c r="J48" s="1">
        <v>153.52391</v>
      </c>
      <c r="K48" s="1">
        <v>153.50035</v>
      </c>
      <c r="L48" s="1">
        <v>153.49898</v>
      </c>
      <c r="M48" s="1">
        <v>153.49897</v>
      </c>
      <c r="N48" s="3" t="s">
        <v>95</v>
      </c>
    </row>
    <row r="49" spans="1:14" ht="13.5">
      <c r="A49" s="3" t="s">
        <v>15</v>
      </c>
      <c r="B49" s="1">
        <v>254.72977</v>
      </c>
      <c r="C49" s="1">
        <v>253.74573</v>
      </c>
      <c r="D49" s="1">
        <v>255.6776</v>
      </c>
      <c r="E49" s="1">
        <v>256.91715</v>
      </c>
      <c r="F49" s="1">
        <v>257.86308</v>
      </c>
      <c r="G49" s="1">
        <v>258.24071</v>
      </c>
      <c r="H49" s="1">
        <v>158.73517</v>
      </c>
      <c r="I49" s="1">
        <v>169.35725</v>
      </c>
      <c r="J49" s="1">
        <v>190.10859</v>
      </c>
      <c r="K49" s="1">
        <v>205.68849</v>
      </c>
      <c r="L49" s="1">
        <v>210.87908</v>
      </c>
      <c r="M49" s="1">
        <v>212.10983</v>
      </c>
      <c r="N49" s="3" t="s">
        <v>95</v>
      </c>
    </row>
    <row r="50" spans="1:14" ht="13.5">
      <c r="A50" s="3" t="s">
        <v>16</v>
      </c>
      <c r="B50" s="1">
        <v>248.70367</v>
      </c>
      <c r="C50" s="1">
        <v>256.1937</v>
      </c>
      <c r="D50" s="1">
        <v>255.79635</v>
      </c>
      <c r="E50" s="1">
        <v>255.98698</v>
      </c>
      <c r="F50" s="1">
        <v>256.17836</v>
      </c>
      <c r="G50" s="1">
        <v>256.25259</v>
      </c>
      <c r="H50" s="1">
        <v>160.14996</v>
      </c>
      <c r="I50" s="1">
        <v>191.43553</v>
      </c>
      <c r="J50" s="1">
        <v>217.14848</v>
      </c>
      <c r="K50" s="1">
        <v>224.10628</v>
      </c>
      <c r="L50" s="1">
        <v>227.43781</v>
      </c>
      <c r="M50" s="1">
        <v>228.26816</v>
      </c>
      <c r="N50" s="3" t="s">
        <v>95</v>
      </c>
    </row>
    <row r="51" spans="1:14" ht="13.5">
      <c r="A51" s="3" t="s">
        <v>17</v>
      </c>
      <c r="B51" s="1">
        <v>248.59997</v>
      </c>
      <c r="C51" s="1">
        <v>248.00083</v>
      </c>
      <c r="D51" s="1">
        <v>238.83716</v>
      </c>
      <c r="E51" s="1">
        <v>235.61323</v>
      </c>
      <c r="F51" s="1">
        <v>239.35964</v>
      </c>
      <c r="G51" s="1">
        <v>240.56536</v>
      </c>
      <c r="H51" s="1">
        <v>251.54743</v>
      </c>
      <c r="I51" s="1">
        <v>250.16822</v>
      </c>
      <c r="J51" s="1">
        <v>248.86883</v>
      </c>
      <c r="K51" s="1">
        <v>262.90384</v>
      </c>
      <c r="L51" s="1">
        <v>277.01265</v>
      </c>
      <c r="M51" s="1">
        <v>265.26782</v>
      </c>
      <c r="N51" s="3" t="s">
        <v>95</v>
      </c>
    </row>
    <row r="52" spans="1:14" ht="13.5">
      <c r="A52" s="3" t="s">
        <v>18</v>
      </c>
      <c r="B52" s="1">
        <v>249.62581</v>
      </c>
      <c r="C52" s="1">
        <v>247.68344</v>
      </c>
      <c r="D52" s="1">
        <v>238.09785</v>
      </c>
      <c r="E52" s="1">
        <v>235.89293</v>
      </c>
      <c r="F52" s="1">
        <v>239.48082</v>
      </c>
      <c r="G52" s="1">
        <v>240.62796</v>
      </c>
      <c r="H52" s="1">
        <v>251.13555</v>
      </c>
      <c r="I52" s="1">
        <v>249.32096</v>
      </c>
      <c r="J52" s="1">
        <v>250.70888</v>
      </c>
      <c r="K52" s="1">
        <v>264.82295</v>
      </c>
      <c r="L52" s="1">
        <v>278.08439</v>
      </c>
      <c r="M52" s="1">
        <v>275.92043</v>
      </c>
      <c r="N52" s="3" t="s">
        <v>95</v>
      </c>
    </row>
    <row r="53" spans="1:14" ht="13.5">
      <c r="A53" s="3" t="s">
        <v>19</v>
      </c>
      <c r="B53" s="1">
        <v>259.33292</v>
      </c>
      <c r="C53" s="1">
        <v>260.82723</v>
      </c>
      <c r="D53" s="1">
        <v>255.934</v>
      </c>
      <c r="E53" s="1">
        <v>237.80115</v>
      </c>
      <c r="F53" s="1">
        <v>251.18307</v>
      </c>
      <c r="G53" s="1">
        <v>256.37127</v>
      </c>
      <c r="H53" s="1">
        <v>187.7926</v>
      </c>
      <c r="I53" s="1">
        <v>241.18542</v>
      </c>
      <c r="J53" s="1">
        <v>248.50915</v>
      </c>
      <c r="K53" s="1">
        <v>251.53755</v>
      </c>
      <c r="L53" s="1">
        <v>253.23175</v>
      </c>
      <c r="M53" s="1">
        <v>253.77611</v>
      </c>
      <c r="N53" s="3" t="s">
        <v>95</v>
      </c>
    </row>
    <row r="54" spans="1:14" ht="13.5">
      <c r="A54" s="3" t="s">
        <v>35</v>
      </c>
      <c r="B54" s="1">
        <v>211.40532</v>
      </c>
      <c r="C54" s="1">
        <v>258.77176</v>
      </c>
      <c r="D54" s="1">
        <v>266.80336</v>
      </c>
      <c r="E54" s="1">
        <v>269.97798</v>
      </c>
      <c r="F54" s="1">
        <v>269.19262</v>
      </c>
      <c r="G54" s="1">
        <v>266.35664</v>
      </c>
      <c r="H54" s="1">
        <v>165.99564</v>
      </c>
      <c r="I54" s="1">
        <v>164.4475</v>
      </c>
      <c r="J54" s="1">
        <v>165.2186</v>
      </c>
      <c r="K54" s="1">
        <v>166.05404</v>
      </c>
      <c r="L54" s="1">
        <v>166.74825</v>
      </c>
      <c r="M54" s="1">
        <v>167.0172</v>
      </c>
      <c r="N54" s="3" t="s">
        <v>95</v>
      </c>
    </row>
    <row r="55" spans="1:14" ht="13.5">
      <c r="A55" s="3" t="s">
        <v>36</v>
      </c>
      <c r="B55" s="1">
        <v>182.64781</v>
      </c>
      <c r="C55" s="1">
        <v>189.07537</v>
      </c>
      <c r="D55" s="1">
        <v>192.67831</v>
      </c>
      <c r="E55" s="1">
        <v>194.96675</v>
      </c>
      <c r="F55" s="1">
        <v>196.38797</v>
      </c>
      <c r="G55" s="1">
        <v>196.7361</v>
      </c>
      <c r="H55" s="1">
        <v>172.64523</v>
      </c>
      <c r="I55" s="1">
        <v>170.57823</v>
      </c>
      <c r="J55" s="1">
        <v>170.81193</v>
      </c>
      <c r="K55" s="1">
        <v>171.13575</v>
      </c>
      <c r="L55" s="1">
        <v>171.42342</v>
      </c>
      <c r="M55" s="1">
        <v>171.53775</v>
      </c>
      <c r="N55" s="3" t="s">
        <v>95</v>
      </c>
    </row>
    <row r="56" spans="1:14" ht="13.5">
      <c r="A56" s="3" t="s">
        <v>21</v>
      </c>
      <c r="B56" s="1">
        <v>178.42998</v>
      </c>
      <c r="C56" s="1">
        <v>179.44435</v>
      </c>
      <c r="D56" s="1">
        <v>179.91193</v>
      </c>
      <c r="E56" s="1">
        <v>180.17677</v>
      </c>
      <c r="F56" s="1">
        <v>180.34126</v>
      </c>
      <c r="G56" s="1">
        <v>180.39491</v>
      </c>
      <c r="H56" s="1">
        <v>176.3346</v>
      </c>
      <c r="I56" s="1">
        <v>175.038</v>
      </c>
      <c r="J56" s="1">
        <v>174.30395</v>
      </c>
      <c r="K56" s="1">
        <v>173.82184</v>
      </c>
      <c r="L56" s="1">
        <v>173.48017</v>
      </c>
      <c r="M56" s="1">
        <v>173.35569</v>
      </c>
      <c r="N56" s="3" t="s">
        <v>95</v>
      </c>
    </row>
    <row r="57" spans="1:14" ht="13.5">
      <c r="A57" s="3" t="s">
        <v>23</v>
      </c>
      <c r="B57" s="1">
        <v>219.61918</v>
      </c>
      <c r="C57" s="1">
        <v>243.90219</v>
      </c>
      <c r="D57" s="1">
        <v>252.87899</v>
      </c>
      <c r="E57" s="1">
        <v>258.74858</v>
      </c>
      <c r="F57" s="1">
        <v>262.01094</v>
      </c>
      <c r="G57" s="1">
        <v>261.69704</v>
      </c>
      <c r="H57" s="1">
        <v>144.65512</v>
      </c>
      <c r="I57" s="1">
        <v>136.42496</v>
      </c>
      <c r="J57" s="1">
        <v>135.30671</v>
      </c>
      <c r="K57" s="1">
        <v>135.0339</v>
      </c>
      <c r="L57" s="1">
        <v>134.95627</v>
      </c>
      <c r="M57" s="1">
        <v>134.94531</v>
      </c>
      <c r="N57" s="3" t="s">
        <v>95</v>
      </c>
    </row>
    <row r="58" spans="1:14" ht="13.5">
      <c r="A58" s="3" t="s">
        <v>25</v>
      </c>
      <c r="B58" s="1">
        <v>261.43961</v>
      </c>
      <c r="C58" s="1">
        <v>264.70571</v>
      </c>
      <c r="D58" s="1">
        <v>263.96277</v>
      </c>
      <c r="E58" s="1">
        <v>261.35812</v>
      </c>
      <c r="F58" s="1">
        <v>258.10634</v>
      </c>
      <c r="G58" s="1">
        <v>257.12134</v>
      </c>
      <c r="H58" s="1">
        <v>166.0272</v>
      </c>
      <c r="I58" s="1">
        <v>163.44276</v>
      </c>
      <c r="J58" s="1">
        <v>163.11104</v>
      </c>
      <c r="K58" s="1">
        <v>163.15515</v>
      </c>
      <c r="L58" s="1">
        <v>163.29412</v>
      </c>
      <c r="M58" s="1">
        <v>163.36598</v>
      </c>
      <c r="N58" s="3" t="s">
        <v>95</v>
      </c>
    </row>
    <row r="59" spans="1:14" ht="13.5">
      <c r="A59" s="3" t="s">
        <v>26</v>
      </c>
      <c r="B59" s="1">
        <v>173.26824</v>
      </c>
      <c r="C59" s="1">
        <v>169.38457</v>
      </c>
      <c r="D59" s="1">
        <v>168.38321</v>
      </c>
      <c r="E59" s="1">
        <v>168.09525</v>
      </c>
      <c r="F59" s="1">
        <v>168.01141</v>
      </c>
      <c r="G59" s="1">
        <v>167.99931</v>
      </c>
      <c r="H59" s="1">
        <v>179.42835</v>
      </c>
      <c r="I59" s="1">
        <v>194.14037</v>
      </c>
      <c r="J59" s="1">
        <v>229.64235</v>
      </c>
      <c r="K59" s="1">
        <v>243.93049</v>
      </c>
      <c r="L59" s="1">
        <v>247.76644</v>
      </c>
      <c r="M59" s="1">
        <v>248.33802</v>
      </c>
      <c r="N59" s="3" t="s">
        <v>95</v>
      </c>
    </row>
    <row r="60" spans="1:14" ht="13.5">
      <c r="A60" s="3" t="s">
        <v>28</v>
      </c>
      <c r="B60" s="1">
        <v>250.96589</v>
      </c>
      <c r="C60" s="1">
        <v>240.74683</v>
      </c>
      <c r="D60" s="1">
        <v>248.06638</v>
      </c>
      <c r="E60" s="1">
        <v>256.75243</v>
      </c>
      <c r="F60" s="1">
        <v>243.47757</v>
      </c>
      <c r="G60" s="1">
        <v>250.77816</v>
      </c>
      <c r="H60" s="1">
        <v>251.73738</v>
      </c>
      <c r="I60" s="1">
        <v>247.62223</v>
      </c>
      <c r="J60" s="1">
        <v>237.3443</v>
      </c>
      <c r="K60" s="1">
        <v>236.30851</v>
      </c>
      <c r="L60" s="1">
        <v>239.88398</v>
      </c>
      <c r="M60" s="1">
        <v>241.02354</v>
      </c>
      <c r="N60" s="3" t="s">
        <v>95</v>
      </c>
    </row>
    <row r="61" spans="1:14" ht="13.5">
      <c r="A61" s="3" t="s">
        <v>29</v>
      </c>
      <c r="B61" s="1">
        <v>181.76022</v>
      </c>
      <c r="C61" s="1">
        <v>187.67246</v>
      </c>
      <c r="D61" s="1">
        <v>190.50209</v>
      </c>
      <c r="E61" s="1">
        <v>192.09541</v>
      </c>
      <c r="F61" s="1">
        <v>193.10191</v>
      </c>
      <c r="G61" s="1">
        <v>193.44379</v>
      </c>
      <c r="H61" s="1">
        <v>178.50718</v>
      </c>
      <c r="I61" s="1">
        <v>206.19834</v>
      </c>
      <c r="J61" s="1">
        <v>235.01978</v>
      </c>
      <c r="K61" s="1">
        <v>253.61385</v>
      </c>
      <c r="L61" s="1">
        <v>271.72211</v>
      </c>
      <c r="M61" s="1">
        <v>281.95824</v>
      </c>
      <c r="N61" s="3" t="s">
        <v>95</v>
      </c>
    </row>
    <row r="62" spans="1:14" ht="13.5">
      <c r="A62" s="3" t="s">
        <v>30</v>
      </c>
      <c r="B62" s="1">
        <v>176.04007</v>
      </c>
      <c r="C62" s="1">
        <v>179.84064</v>
      </c>
      <c r="D62" s="1">
        <v>183.0879</v>
      </c>
      <c r="E62" s="1">
        <v>187.34549</v>
      </c>
      <c r="F62" s="1">
        <v>195.88126</v>
      </c>
      <c r="G62" s="1">
        <v>204.90839</v>
      </c>
      <c r="H62" s="1">
        <v>179.60094</v>
      </c>
      <c r="I62" s="1">
        <v>181.26818</v>
      </c>
      <c r="J62" s="1">
        <v>181.90277</v>
      </c>
      <c r="K62" s="1">
        <v>182.23713</v>
      </c>
      <c r="L62" s="1">
        <v>182.44382</v>
      </c>
      <c r="M62" s="1">
        <v>182.51383</v>
      </c>
      <c r="N62" s="3" t="s">
        <v>95</v>
      </c>
    </row>
    <row r="63" spans="1:14" ht="13.5">
      <c r="A63" s="3" t="s">
        <v>31</v>
      </c>
      <c r="B63" s="1">
        <v>209.87594</v>
      </c>
      <c r="C63" s="1">
        <v>223.40972</v>
      </c>
      <c r="D63" s="1">
        <v>210.49599</v>
      </c>
      <c r="E63" s="1">
        <v>234.13493</v>
      </c>
      <c r="F63" s="1">
        <v>239.28893</v>
      </c>
      <c r="G63" s="1">
        <v>238.9796</v>
      </c>
      <c r="H63" s="1">
        <v>252.63454</v>
      </c>
      <c r="I63" s="1">
        <v>289.66584</v>
      </c>
      <c r="J63" s="1">
        <v>289.00636</v>
      </c>
      <c r="K63" s="1">
        <v>288.81793</v>
      </c>
      <c r="L63" s="1">
        <v>288.76127</v>
      </c>
      <c r="M63" s="1">
        <v>288.75296</v>
      </c>
      <c r="N63" s="3" t="s">
        <v>95</v>
      </c>
    </row>
    <row r="64" spans="1:14" ht="13.5">
      <c r="A64" s="2" t="s">
        <v>20</v>
      </c>
      <c r="B64" s="1">
        <v>177.78031</v>
      </c>
      <c r="C64" s="1">
        <v>178.0089</v>
      </c>
      <c r="D64" s="1">
        <v>178.08668</v>
      </c>
      <c r="E64" s="1">
        <v>178.12588</v>
      </c>
      <c r="F64" s="1">
        <v>178.1495</v>
      </c>
      <c r="G64" s="1">
        <v>178.1574</v>
      </c>
      <c r="H64" s="1">
        <v>176.74896</v>
      </c>
      <c r="I64" s="1">
        <v>175.19266</v>
      </c>
      <c r="J64" s="1">
        <v>173.68039</v>
      </c>
      <c r="K64" s="1">
        <v>174.78879</v>
      </c>
      <c r="L64" s="1">
        <v>184.46063</v>
      </c>
      <c r="M64" s="1">
        <v>198.90713</v>
      </c>
      <c r="N64" s="2" t="s">
        <v>94</v>
      </c>
    </row>
    <row r="65" spans="1:14" ht="13.5">
      <c r="A65" s="2" t="s">
        <v>32</v>
      </c>
      <c r="B65" s="1">
        <v>176.24532</v>
      </c>
      <c r="C65" s="1">
        <v>175.63833</v>
      </c>
      <c r="D65" s="1">
        <v>175.52578</v>
      </c>
      <c r="E65" s="1">
        <v>175.49606</v>
      </c>
      <c r="F65" s="1">
        <v>175.48768</v>
      </c>
      <c r="G65" s="1">
        <v>175.48652</v>
      </c>
      <c r="H65" s="1">
        <v>179.34907</v>
      </c>
      <c r="I65" s="1">
        <v>185.94738</v>
      </c>
      <c r="J65" s="1">
        <v>207.56226</v>
      </c>
      <c r="K65" s="1">
        <v>233.37324</v>
      </c>
      <c r="L65" s="1">
        <v>258.60837</v>
      </c>
      <c r="M65" s="1">
        <v>272.3197</v>
      </c>
      <c r="N65" s="2" t="s">
        <v>94</v>
      </c>
    </row>
    <row r="67" spans="1:14" ht="13.5">
      <c r="A67" s="2" t="s">
        <v>37</v>
      </c>
      <c r="B67" s="1">
        <v>251.78344</v>
      </c>
      <c r="C67" s="1">
        <v>254.46227</v>
      </c>
      <c r="D67" s="1">
        <v>254.98889</v>
      </c>
      <c r="E67" s="1">
        <v>255.20621</v>
      </c>
      <c r="F67" s="1">
        <v>255.32887</v>
      </c>
      <c r="G67" s="1">
        <v>255.36749</v>
      </c>
      <c r="H67" s="1">
        <v>241.01715</v>
      </c>
      <c r="I67" s="1">
        <v>248.85434</v>
      </c>
      <c r="J67" s="1">
        <v>242.08116</v>
      </c>
      <c r="K67" s="1">
        <v>233.68883</v>
      </c>
      <c r="L67" s="1">
        <v>238.51544</v>
      </c>
      <c r="M67" s="1">
        <v>240.12062</v>
      </c>
      <c r="N67" s="2" t="s">
        <v>94</v>
      </c>
    </row>
    <row r="68" spans="1:14" ht="13.5">
      <c r="A68" s="3" t="s">
        <v>38</v>
      </c>
      <c r="B68" s="1">
        <v>177.41553</v>
      </c>
      <c r="C68" s="1">
        <v>177.4135</v>
      </c>
      <c r="D68" s="1">
        <v>177.4102</v>
      </c>
      <c r="E68" s="1">
        <v>177.40352</v>
      </c>
      <c r="F68" s="1">
        <v>177.38356</v>
      </c>
      <c r="G68" s="1">
        <v>177.35031</v>
      </c>
      <c r="H68" s="1">
        <v>177.41652</v>
      </c>
      <c r="I68" s="1">
        <v>177.41672</v>
      </c>
      <c r="J68" s="1">
        <v>177.41679</v>
      </c>
      <c r="K68" s="1">
        <v>177.41682</v>
      </c>
      <c r="L68" s="1">
        <v>177.41683</v>
      </c>
      <c r="M68" s="1">
        <v>177.41684</v>
      </c>
      <c r="N68" s="3" t="s">
        <v>95</v>
      </c>
    </row>
    <row r="69" spans="1:14" ht="13.5">
      <c r="A69" s="2" t="s">
        <v>39</v>
      </c>
      <c r="B69" s="1">
        <v>202.32945</v>
      </c>
      <c r="C69" s="1">
        <v>275.65915</v>
      </c>
      <c r="D69" s="1">
        <v>276.99162</v>
      </c>
      <c r="E69" s="1">
        <v>270.20348</v>
      </c>
      <c r="F69" s="1">
        <v>271.20626</v>
      </c>
      <c r="G69" s="1">
        <v>274.3265</v>
      </c>
      <c r="H69" s="1">
        <v>170.40762</v>
      </c>
      <c r="I69" s="1">
        <v>168.92732</v>
      </c>
      <c r="J69" s="1">
        <v>168.48531</v>
      </c>
      <c r="K69" s="1">
        <v>168.27335</v>
      </c>
      <c r="L69" s="1">
        <v>168.14904</v>
      </c>
      <c r="M69" s="1">
        <v>168.10806</v>
      </c>
      <c r="N69" s="2" t="s">
        <v>94</v>
      </c>
    </row>
    <row r="70" spans="1:14" ht="13.5">
      <c r="A70" s="3" t="s">
        <v>40</v>
      </c>
      <c r="B70" s="1">
        <v>256.48681</v>
      </c>
      <c r="C70" s="1">
        <v>244.60411</v>
      </c>
      <c r="D70" s="1">
        <v>256.45465</v>
      </c>
      <c r="E70" s="1">
        <v>261.3483</v>
      </c>
      <c r="F70" s="1">
        <v>263.60027</v>
      </c>
      <c r="G70" s="1">
        <v>264.19662</v>
      </c>
      <c r="H70" s="1">
        <v>248.70833</v>
      </c>
      <c r="I70" s="1">
        <v>244.08384</v>
      </c>
      <c r="J70" s="1">
        <v>234.79753</v>
      </c>
      <c r="K70" s="1">
        <v>237.41199</v>
      </c>
      <c r="L70" s="1">
        <v>240.1618</v>
      </c>
      <c r="M70" s="1">
        <v>241.05983</v>
      </c>
      <c r="N70" s="3" t="s">
        <v>95</v>
      </c>
    </row>
    <row r="71" spans="1:14" ht="13.5">
      <c r="A71" s="3" t="s">
        <v>41</v>
      </c>
      <c r="B71" s="1">
        <v>161.76346</v>
      </c>
      <c r="C71" s="1">
        <v>218.50588</v>
      </c>
      <c r="D71" s="1">
        <v>223.51907</v>
      </c>
      <c r="E71" s="1">
        <v>224.84152</v>
      </c>
      <c r="F71" s="1">
        <v>228.24554</v>
      </c>
      <c r="G71" s="1">
        <v>231.14991</v>
      </c>
      <c r="H71" s="1">
        <v>239.60065</v>
      </c>
      <c r="I71" s="1">
        <v>250.16701</v>
      </c>
      <c r="J71" s="1">
        <v>248.6118</v>
      </c>
      <c r="K71" s="1">
        <v>248.29703</v>
      </c>
      <c r="L71" s="1">
        <v>248.20068</v>
      </c>
      <c r="M71" s="1">
        <v>248.18093</v>
      </c>
      <c r="N71" s="3" t="s">
        <v>95</v>
      </c>
    </row>
    <row r="72" spans="1:14" ht="13.5">
      <c r="A72" s="3" t="s">
        <v>42</v>
      </c>
      <c r="B72" s="1">
        <v>222.40517</v>
      </c>
      <c r="C72" s="1">
        <v>230.82016</v>
      </c>
      <c r="D72" s="1">
        <v>232.70577</v>
      </c>
      <c r="E72" s="1">
        <v>236.89068</v>
      </c>
      <c r="F72" s="1">
        <v>239.69355</v>
      </c>
      <c r="G72" s="1">
        <v>240.68042</v>
      </c>
      <c r="H72" s="1">
        <v>261.05914</v>
      </c>
      <c r="I72" s="1">
        <v>266.7281</v>
      </c>
      <c r="J72" s="1">
        <v>266.82928</v>
      </c>
      <c r="K72" s="1">
        <v>266.09907</v>
      </c>
      <c r="L72" s="1">
        <v>265.27883</v>
      </c>
      <c r="M72" s="1">
        <v>264.9237</v>
      </c>
      <c r="N72" s="3" t="s">
        <v>95</v>
      </c>
    </row>
    <row r="73" spans="1:14" ht="13.5">
      <c r="A73" s="3" t="s">
        <v>43</v>
      </c>
      <c r="B73" s="1">
        <v>163.83349</v>
      </c>
      <c r="C73" s="1">
        <v>161.40783</v>
      </c>
      <c r="D73" s="1">
        <v>206.87537</v>
      </c>
      <c r="E73" s="1">
        <v>227.47852</v>
      </c>
      <c r="F73" s="1">
        <v>230.88687</v>
      </c>
      <c r="G73" s="1">
        <v>230.30654</v>
      </c>
      <c r="H73" s="1">
        <v>189.93079</v>
      </c>
      <c r="I73" s="1">
        <v>200.74057</v>
      </c>
      <c r="J73" s="1">
        <v>205.22761</v>
      </c>
      <c r="K73" s="1">
        <v>207.68765</v>
      </c>
      <c r="L73" s="1">
        <v>209.24057</v>
      </c>
      <c r="M73" s="1">
        <v>209.77165</v>
      </c>
      <c r="N73" s="3" t="s">
        <v>95</v>
      </c>
    </row>
    <row r="74" spans="1:14" ht="13.5">
      <c r="A74" s="2" t="s">
        <v>44</v>
      </c>
      <c r="B74" s="1">
        <v>185.31184</v>
      </c>
      <c r="C74" s="1">
        <v>226.78518</v>
      </c>
      <c r="D74" s="1">
        <v>230.45356</v>
      </c>
      <c r="E74" s="1">
        <v>232.79431</v>
      </c>
      <c r="F74" s="1">
        <v>234.13648</v>
      </c>
      <c r="G74" s="1">
        <v>234.57478</v>
      </c>
      <c r="H74" s="1">
        <v>256.36906</v>
      </c>
      <c r="I74" s="1">
        <v>260.06831</v>
      </c>
      <c r="J74" s="1">
        <v>261.0678</v>
      </c>
      <c r="K74" s="1">
        <v>261.50154</v>
      </c>
      <c r="L74" s="1">
        <v>261.74049</v>
      </c>
      <c r="M74" s="1">
        <v>261.81701</v>
      </c>
      <c r="N74" s="2" t="s">
        <v>94</v>
      </c>
    </row>
    <row r="75" spans="1:14" ht="13.5">
      <c r="A75" s="3" t="s">
        <v>45</v>
      </c>
      <c r="B75" s="1">
        <v>157.55897</v>
      </c>
      <c r="C75" s="1">
        <v>160.70222</v>
      </c>
      <c r="D75" s="1">
        <v>185.49789</v>
      </c>
      <c r="E75" s="1">
        <v>206.17073</v>
      </c>
      <c r="F75" s="1">
        <v>211.82546</v>
      </c>
      <c r="G75" s="1">
        <v>213.3139</v>
      </c>
      <c r="H75" s="1">
        <v>228.48451</v>
      </c>
      <c r="I75" s="1">
        <v>262.79527</v>
      </c>
      <c r="J75" s="1">
        <v>263.40252</v>
      </c>
      <c r="K75" s="1">
        <v>262.37145</v>
      </c>
      <c r="L75" s="1">
        <v>261.85934</v>
      </c>
      <c r="M75" s="1">
        <v>261.7182</v>
      </c>
      <c r="N75" s="3" t="s">
        <v>95</v>
      </c>
    </row>
    <row r="76" spans="1:14" ht="13.5">
      <c r="A76" s="3" t="s">
        <v>46</v>
      </c>
      <c r="B76" s="1">
        <v>253.85222</v>
      </c>
      <c r="C76" s="1">
        <v>269.48678</v>
      </c>
      <c r="D76" s="1">
        <v>273.78251</v>
      </c>
      <c r="E76" s="1">
        <v>276.71309</v>
      </c>
      <c r="F76" s="1">
        <v>279.24557</v>
      </c>
      <c r="G76" s="1">
        <v>280.10623</v>
      </c>
      <c r="H76" s="1">
        <v>244.68229</v>
      </c>
      <c r="I76" s="1">
        <v>247.90244</v>
      </c>
      <c r="J76" s="1">
        <v>253.91584</v>
      </c>
      <c r="K76" s="1">
        <v>256.87663</v>
      </c>
      <c r="L76" s="1">
        <v>258.61138</v>
      </c>
      <c r="M76" s="1">
        <v>259.17613</v>
      </c>
      <c r="N76" s="3" t="s">
        <v>95</v>
      </c>
    </row>
    <row r="77" spans="1:14" ht="13.5">
      <c r="A77" s="3" t="s">
        <v>47</v>
      </c>
      <c r="B77" s="1">
        <v>249.6983</v>
      </c>
      <c r="C77" s="1">
        <v>261.12306</v>
      </c>
      <c r="D77" s="1">
        <v>258.08732</v>
      </c>
      <c r="E77" s="1">
        <v>255.63544</v>
      </c>
      <c r="F77" s="1">
        <v>254.55107</v>
      </c>
      <c r="G77" s="1">
        <v>254.52565</v>
      </c>
      <c r="H77" s="1">
        <v>264.71932</v>
      </c>
      <c r="I77" s="1">
        <v>266.09842</v>
      </c>
      <c r="J77" s="1">
        <v>263.53937</v>
      </c>
      <c r="K77" s="1">
        <v>261.28558</v>
      </c>
      <c r="L77" s="1">
        <v>259.51122</v>
      </c>
      <c r="M77" s="1">
        <v>258.84173</v>
      </c>
      <c r="N77" s="3" t="s">
        <v>95</v>
      </c>
    </row>
    <row r="78" spans="1:14" ht="13.5">
      <c r="A78" s="3" t="s">
        <v>48</v>
      </c>
      <c r="B78" s="1">
        <v>182.96676</v>
      </c>
      <c r="C78" s="1">
        <v>190.01024</v>
      </c>
      <c r="D78" s="1">
        <v>193.5929</v>
      </c>
      <c r="E78" s="1">
        <v>195.712</v>
      </c>
      <c r="F78" s="1">
        <v>197.1068</v>
      </c>
      <c r="G78" s="1">
        <v>197.59449</v>
      </c>
      <c r="H78" s="1">
        <v>173.29473</v>
      </c>
      <c r="I78" s="1">
        <v>170.26949</v>
      </c>
      <c r="J78" s="1">
        <v>169.16647</v>
      </c>
      <c r="K78" s="1">
        <v>168.59767</v>
      </c>
      <c r="L78" s="1">
        <v>168.25111</v>
      </c>
      <c r="M78" s="1">
        <v>168.13476</v>
      </c>
      <c r="N78" s="3" t="s">
        <v>95</v>
      </c>
    </row>
    <row r="80" spans="1:14" ht="13.5">
      <c r="A80" s="3" t="s">
        <v>49</v>
      </c>
      <c r="B80" s="1">
        <v>165.38823</v>
      </c>
      <c r="C80" s="1">
        <v>163.54895</v>
      </c>
      <c r="D80" s="1">
        <v>163.27962</v>
      </c>
      <c r="E80" s="1">
        <v>163.20861</v>
      </c>
      <c r="F80" s="1">
        <v>163.26695</v>
      </c>
      <c r="G80" s="1">
        <v>163.54478</v>
      </c>
      <c r="H80" s="1">
        <v>255.71634</v>
      </c>
      <c r="I80" s="1">
        <v>259.56413</v>
      </c>
      <c r="J80" s="1">
        <v>268.1154</v>
      </c>
      <c r="K80" s="1">
        <v>265.71459</v>
      </c>
      <c r="L80" s="1">
        <v>275.48907</v>
      </c>
      <c r="M80" s="1">
        <v>285.14554</v>
      </c>
      <c r="N80" s="3" t="s">
        <v>95</v>
      </c>
    </row>
    <row r="81" spans="1:14" ht="13.5">
      <c r="A81" s="3" t="s">
        <v>50</v>
      </c>
      <c r="B81" s="1">
        <v>194.27151</v>
      </c>
      <c r="C81" s="1">
        <v>221.62918</v>
      </c>
      <c r="D81" s="1">
        <v>223.69552</v>
      </c>
      <c r="E81" s="1">
        <v>223.35745</v>
      </c>
      <c r="F81" s="1">
        <v>222.97489</v>
      </c>
      <c r="G81" s="1">
        <v>222.84508</v>
      </c>
      <c r="H81" s="1">
        <v>183.8189</v>
      </c>
      <c r="I81" s="1">
        <v>187.01699</v>
      </c>
      <c r="J81" s="1">
        <v>188.38877</v>
      </c>
      <c r="K81" s="1">
        <v>189.0998</v>
      </c>
      <c r="L81" s="1">
        <v>189.53658</v>
      </c>
      <c r="M81" s="1">
        <v>189.68409</v>
      </c>
      <c r="N81" s="3" t="s">
        <v>95</v>
      </c>
    </row>
    <row r="82" spans="1:14" ht="13.5">
      <c r="A82" s="3" t="s">
        <v>51</v>
      </c>
      <c r="B82" s="1">
        <v>176.18727</v>
      </c>
      <c r="C82" s="1">
        <v>179.83061</v>
      </c>
      <c r="D82" s="1">
        <v>181.76794</v>
      </c>
      <c r="E82" s="1">
        <v>182.49799</v>
      </c>
      <c r="F82" s="1">
        <v>183.2841</v>
      </c>
      <c r="G82" s="1">
        <v>183.78586</v>
      </c>
      <c r="H82" s="1">
        <v>182.38648</v>
      </c>
      <c r="I82" s="1">
        <v>185.9832</v>
      </c>
      <c r="J82" s="1">
        <v>187.46801</v>
      </c>
      <c r="K82" s="1">
        <v>188.70236</v>
      </c>
      <c r="L82" s="1">
        <v>189.34142</v>
      </c>
      <c r="M82" s="1">
        <v>189.60202</v>
      </c>
      <c r="N82" s="3" t="s">
        <v>95</v>
      </c>
    </row>
    <row r="83" spans="1:14" ht="13.5">
      <c r="A83" s="3" t="s">
        <v>52</v>
      </c>
      <c r="B83" s="1">
        <v>202.48115</v>
      </c>
      <c r="C83" s="1">
        <v>232.56577</v>
      </c>
      <c r="D83" s="1">
        <v>241.38715</v>
      </c>
      <c r="E83" s="1">
        <v>244.6731</v>
      </c>
      <c r="F83" s="1">
        <v>246.09583</v>
      </c>
      <c r="G83" s="1">
        <v>246.89183</v>
      </c>
      <c r="H83" s="1">
        <v>164.56655</v>
      </c>
      <c r="I83" s="1">
        <v>206.01871</v>
      </c>
      <c r="J83" s="1">
        <v>243.68078</v>
      </c>
      <c r="K83" s="1">
        <v>249.46838</v>
      </c>
      <c r="L83" s="1">
        <v>245.93073</v>
      </c>
      <c r="M83" s="1">
        <v>237.77599</v>
      </c>
      <c r="N83" s="3" t="s">
        <v>95</v>
      </c>
    </row>
    <row r="84" spans="1:14" ht="13.5">
      <c r="A84" s="3" t="s">
        <v>53</v>
      </c>
      <c r="B84" s="1">
        <v>184.33689</v>
      </c>
      <c r="C84" s="1">
        <v>221.47493</v>
      </c>
      <c r="D84" s="1">
        <v>224.72711</v>
      </c>
      <c r="E84" s="1">
        <v>227.38533</v>
      </c>
      <c r="F84" s="1">
        <v>232.64281</v>
      </c>
      <c r="G84" s="1">
        <v>238.86381</v>
      </c>
      <c r="H84" s="1">
        <v>184.65786</v>
      </c>
      <c r="I84" s="1">
        <v>190.93793</v>
      </c>
      <c r="J84" s="1">
        <v>193.71987</v>
      </c>
      <c r="K84" s="1">
        <v>195.34344</v>
      </c>
      <c r="L84" s="1">
        <v>196.41665</v>
      </c>
      <c r="M84" s="1">
        <v>196.7938</v>
      </c>
      <c r="N84" s="3" t="s">
        <v>95</v>
      </c>
    </row>
    <row r="85" spans="1:14" ht="13.5">
      <c r="A85" s="3" t="s">
        <v>54</v>
      </c>
      <c r="B85" s="1">
        <v>177.6072</v>
      </c>
      <c r="C85" s="1">
        <v>193.51347</v>
      </c>
      <c r="D85" s="1">
        <v>241.75551</v>
      </c>
      <c r="E85" s="1">
        <v>254.16382</v>
      </c>
      <c r="F85" s="1">
        <v>240.20561</v>
      </c>
      <c r="G85" s="1">
        <v>251.92689</v>
      </c>
      <c r="H85" s="1">
        <v>177.54365</v>
      </c>
      <c r="I85" s="1">
        <v>177.65731</v>
      </c>
      <c r="J85" s="1">
        <v>177.70001</v>
      </c>
      <c r="K85" s="1">
        <v>177.72355</v>
      </c>
      <c r="L85" s="1">
        <v>177.73672</v>
      </c>
      <c r="M85" s="1">
        <v>177.74106</v>
      </c>
      <c r="N85" s="3" t="s">
        <v>95</v>
      </c>
    </row>
    <row r="86" spans="1:14" ht="13.5">
      <c r="A86" s="3" t="s">
        <v>55</v>
      </c>
      <c r="B86" s="1">
        <v>177.41399</v>
      </c>
      <c r="C86" s="1">
        <v>177.40856</v>
      </c>
      <c r="D86" s="1">
        <v>177.39841</v>
      </c>
      <c r="E86" s="1">
        <v>177.37396</v>
      </c>
      <c r="F86" s="1">
        <v>177.30437</v>
      </c>
      <c r="G86" s="1">
        <v>177.01611</v>
      </c>
      <c r="H86" s="1">
        <v>177.41645</v>
      </c>
      <c r="I86" s="1">
        <v>177.41694</v>
      </c>
      <c r="J86" s="1">
        <v>177.41711</v>
      </c>
      <c r="K86" s="1">
        <v>177.41719</v>
      </c>
      <c r="L86" s="1">
        <v>177.41723</v>
      </c>
      <c r="M86" s="1">
        <v>177.41725</v>
      </c>
      <c r="N86" s="3" t="s">
        <v>95</v>
      </c>
    </row>
    <row r="87" spans="1:14" ht="13.5">
      <c r="A87" s="3" t="s">
        <v>56</v>
      </c>
      <c r="B87" s="1">
        <v>177.41812</v>
      </c>
      <c r="C87" s="1">
        <v>177.44684</v>
      </c>
      <c r="D87" s="1">
        <v>179.8068</v>
      </c>
      <c r="E87" s="1">
        <v>187.37549</v>
      </c>
      <c r="F87" s="1">
        <v>235.76658</v>
      </c>
      <c r="G87" s="1">
        <v>256.96315</v>
      </c>
      <c r="H87" s="1">
        <v>177.40389</v>
      </c>
      <c r="I87" s="1">
        <v>177.40141</v>
      </c>
      <c r="J87" s="1">
        <v>177.40063</v>
      </c>
      <c r="K87" s="1">
        <v>177.40023</v>
      </c>
      <c r="L87" s="1">
        <v>177.4</v>
      </c>
      <c r="M87" s="1">
        <v>177.39992</v>
      </c>
      <c r="N87" s="3" t="s">
        <v>95</v>
      </c>
    </row>
    <row r="88" spans="1:14" ht="13.5">
      <c r="A88" s="3" t="s">
        <v>57</v>
      </c>
      <c r="B88" s="1">
        <v>183.08095</v>
      </c>
      <c r="C88" s="1">
        <v>266.79433</v>
      </c>
      <c r="D88" s="1">
        <v>312.56597</v>
      </c>
      <c r="E88" s="1">
        <v>332.41017</v>
      </c>
      <c r="F88" s="1">
        <v>281.1038</v>
      </c>
      <c r="G88" s="1">
        <v>244.60467</v>
      </c>
      <c r="H88" s="1">
        <v>181.13048</v>
      </c>
      <c r="I88" s="1">
        <v>186.56822</v>
      </c>
      <c r="J88" s="1">
        <v>188.52423</v>
      </c>
      <c r="K88" s="1">
        <v>189.53943</v>
      </c>
      <c r="L88" s="1">
        <v>190.16235</v>
      </c>
      <c r="M88" s="1">
        <v>190.37249</v>
      </c>
      <c r="N88" s="3" t="s">
        <v>95</v>
      </c>
    </row>
    <row r="89" spans="1:14" ht="13.5">
      <c r="A89" s="3" t="s">
        <v>58</v>
      </c>
      <c r="B89" s="1">
        <v>213.91581</v>
      </c>
      <c r="C89" s="1">
        <v>254.36156</v>
      </c>
      <c r="D89" s="1">
        <v>212.643</v>
      </c>
      <c r="E89" s="1">
        <v>219.27939</v>
      </c>
      <c r="F89" s="1">
        <v>227.39177</v>
      </c>
      <c r="G89" s="1">
        <v>229.56043</v>
      </c>
      <c r="H89" s="1">
        <v>183.67391</v>
      </c>
      <c r="I89" s="1">
        <v>207.00492</v>
      </c>
      <c r="J89" s="1">
        <v>215.33059</v>
      </c>
      <c r="K89" s="1">
        <v>221.8223</v>
      </c>
      <c r="L89" s="1">
        <v>226.83701</v>
      </c>
      <c r="M89" s="1">
        <v>228.66273</v>
      </c>
      <c r="N89" s="3" t="s">
        <v>95</v>
      </c>
    </row>
    <row r="90" spans="1:14" ht="13.5">
      <c r="A90" s="2" t="s">
        <v>59</v>
      </c>
      <c r="B90" s="1">
        <v>177.39673</v>
      </c>
      <c r="C90" s="1">
        <v>177.33884</v>
      </c>
      <c r="D90" s="1">
        <v>177.2428</v>
      </c>
      <c r="E90" s="1">
        <v>177.04678</v>
      </c>
      <c r="F90" s="1">
        <v>178.45565</v>
      </c>
      <c r="G90" s="1">
        <v>184.5238</v>
      </c>
      <c r="H90" s="1">
        <v>177.42594</v>
      </c>
      <c r="I90" s="1">
        <v>177.43179</v>
      </c>
      <c r="J90" s="1">
        <v>177.43377</v>
      </c>
      <c r="K90" s="1">
        <v>177.43474</v>
      </c>
      <c r="L90" s="1">
        <v>177.43531</v>
      </c>
      <c r="M90" s="1">
        <v>177.43552</v>
      </c>
      <c r="N90" s="2" t="s">
        <v>94</v>
      </c>
    </row>
    <row r="91" spans="1:14" ht="13.5">
      <c r="A91" s="2" t="s">
        <v>60</v>
      </c>
      <c r="B91" s="1">
        <v>177.30617</v>
      </c>
      <c r="C91" s="1">
        <v>177.01699</v>
      </c>
      <c r="D91" s="1">
        <v>176.6192</v>
      </c>
      <c r="E91" s="1">
        <v>178.32383</v>
      </c>
      <c r="F91" s="1">
        <v>187.96087</v>
      </c>
      <c r="G91" s="1">
        <v>227.85246</v>
      </c>
      <c r="H91" s="1">
        <v>177.47472</v>
      </c>
      <c r="I91" s="1">
        <v>177.51063</v>
      </c>
      <c r="J91" s="1">
        <v>177.52278</v>
      </c>
      <c r="K91" s="1">
        <v>177.52886</v>
      </c>
      <c r="L91" s="1">
        <v>177.53255</v>
      </c>
      <c r="M91" s="1">
        <v>177.53376</v>
      </c>
      <c r="N91" s="2" t="s">
        <v>94</v>
      </c>
    </row>
    <row r="92" spans="1:14" ht="13.5">
      <c r="A92" s="2" t="s">
        <v>61</v>
      </c>
      <c r="B92" s="1">
        <v>177.41619</v>
      </c>
      <c r="C92" s="1">
        <v>177.41619</v>
      </c>
      <c r="D92" s="1">
        <v>177.4162</v>
      </c>
      <c r="E92" s="1">
        <v>177.41619</v>
      </c>
      <c r="F92" s="1">
        <v>177.41619</v>
      </c>
      <c r="G92" s="1">
        <v>177.4162</v>
      </c>
      <c r="H92" s="1">
        <v>177.41618</v>
      </c>
      <c r="I92" s="1">
        <v>177.41619</v>
      </c>
      <c r="J92" s="1">
        <v>177.41619</v>
      </c>
      <c r="K92" s="1">
        <v>177.41619</v>
      </c>
      <c r="L92" s="1">
        <v>177.41618</v>
      </c>
      <c r="M92" s="1">
        <v>177.41619</v>
      </c>
      <c r="N92" s="2" t="s">
        <v>94</v>
      </c>
    </row>
    <row r="93" spans="1:14" ht="13.5">
      <c r="A93" s="3" t="s">
        <v>62</v>
      </c>
      <c r="B93" s="1">
        <v>254.80952</v>
      </c>
      <c r="C93" s="1">
        <v>256.10878</v>
      </c>
      <c r="D93" s="1">
        <v>285.50579</v>
      </c>
      <c r="E93">
        <v>279.0794</v>
      </c>
      <c r="F93">
        <v>358.47999</v>
      </c>
      <c r="G93">
        <v>430.69218</v>
      </c>
      <c r="H93" s="1">
        <v>248.21267</v>
      </c>
      <c r="I93" s="1">
        <v>243.31584</v>
      </c>
      <c r="J93" s="1">
        <v>235.59049</v>
      </c>
      <c r="K93" s="1">
        <v>235.68225</v>
      </c>
      <c r="L93" s="1">
        <v>238.16141</v>
      </c>
      <c r="M93" s="1">
        <v>238.97211</v>
      </c>
      <c r="N93" s="3" t="s">
        <v>95</v>
      </c>
    </row>
    <row r="94" spans="1:14" ht="13.5">
      <c r="A94" s="3" t="s">
        <v>63</v>
      </c>
      <c r="B94" s="1">
        <v>255.19287</v>
      </c>
      <c r="C94" s="1">
        <v>268.90212</v>
      </c>
      <c r="D94">
        <v>264.11868</v>
      </c>
      <c r="E94">
        <v>440.07522</v>
      </c>
      <c r="F94">
        <v>429.31469</v>
      </c>
      <c r="G94" t="s">
        <v>0</v>
      </c>
      <c r="H94" s="1">
        <v>248.30559</v>
      </c>
      <c r="I94" s="1">
        <v>243.75443</v>
      </c>
      <c r="J94" s="1">
        <v>237.04517</v>
      </c>
      <c r="K94" s="1">
        <v>234.09864</v>
      </c>
      <c r="L94" s="1">
        <v>236.40719</v>
      </c>
      <c r="M94" s="1">
        <v>237.164</v>
      </c>
      <c r="N94" s="3" t="s">
        <v>95</v>
      </c>
    </row>
    <row r="95" spans="1:14" ht="13.5">
      <c r="A95" s="3" t="s">
        <v>64</v>
      </c>
      <c r="B95" s="1">
        <v>266.64819</v>
      </c>
      <c r="C95" s="1">
        <v>266.513</v>
      </c>
      <c r="D95" s="1">
        <v>289.64861</v>
      </c>
      <c r="E95" s="1">
        <v>409.61476</v>
      </c>
      <c r="F95" t="s">
        <v>0</v>
      </c>
      <c r="G95" t="s">
        <v>0</v>
      </c>
      <c r="H95" s="1">
        <v>171.31312</v>
      </c>
      <c r="I95" s="1">
        <v>197.54961</v>
      </c>
      <c r="J95" s="1">
        <v>217.51432</v>
      </c>
      <c r="K95" s="1">
        <v>227.74442</v>
      </c>
      <c r="L95" s="1">
        <v>231.6061</v>
      </c>
      <c r="M95" s="1">
        <v>232.60922</v>
      </c>
      <c r="N95" s="3" t="s">
        <v>95</v>
      </c>
    </row>
    <row r="96" spans="1:14" ht="13.5">
      <c r="A96" s="3" t="s">
        <v>65</v>
      </c>
      <c r="B96" s="1">
        <v>177.25289</v>
      </c>
      <c r="C96" s="1">
        <v>176.90789</v>
      </c>
      <c r="D96" s="1">
        <v>177.80977</v>
      </c>
      <c r="E96" s="1">
        <v>183.15529</v>
      </c>
      <c r="F96" s="1">
        <v>222.81757</v>
      </c>
      <c r="G96" s="1">
        <v>244.52076</v>
      </c>
      <c r="H96" s="1">
        <v>177.46405</v>
      </c>
      <c r="I96" s="1">
        <v>177.51297</v>
      </c>
      <c r="J96" s="1">
        <v>177.52996</v>
      </c>
      <c r="K96" s="1">
        <v>177.53856</v>
      </c>
      <c r="L96" s="1">
        <v>177.54378</v>
      </c>
      <c r="M96" s="1">
        <v>177.54552</v>
      </c>
      <c r="N96" s="3" t="s">
        <v>95</v>
      </c>
    </row>
    <row r="97" spans="1:14" ht="13.5">
      <c r="A97" s="3" t="s">
        <v>66</v>
      </c>
      <c r="B97" s="1">
        <v>171.75728</v>
      </c>
      <c r="C97" s="1">
        <v>173.14941</v>
      </c>
      <c r="D97" s="1">
        <v>177.377</v>
      </c>
      <c r="E97" s="1">
        <v>196.19661</v>
      </c>
      <c r="F97" s="1">
        <v>241.23969</v>
      </c>
      <c r="G97" s="1">
        <v>242.56239</v>
      </c>
      <c r="H97" s="1">
        <v>171.46785</v>
      </c>
      <c r="I97" s="1">
        <v>171.4479</v>
      </c>
      <c r="J97" s="1">
        <v>171.44425</v>
      </c>
      <c r="K97" s="1">
        <v>171.44299</v>
      </c>
      <c r="L97" s="1">
        <v>171.44242</v>
      </c>
      <c r="M97" s="1">
        <v>171.44228</v>
      </c>
      <c r="N97" s="3" t="s">
        <v>95</v>
      </c>
    </row>
    <row r="98" spans="1:14" ht="13.5">
      <c r="A98" s="3" t="s">
        <v>67</v>
      </c>
      <c r="B98" s="1">
        <v>177.11106</v>
      </c>
      <c r="C98" s="1">
        <v>183.20331</v>
      </c>
      <c r="D98" s="1">
        <v>213.61976</v>
      </c>
      <c r="E98" s="1">
        <v>246.76642</v>
      </c>
      <c r="F98" s="1">
        <v>222.22435</v>
      </c>
      <c r="G98" s="1">
        <v>238.25498</v>
      </c>
      <c r="H98" s="1">
        <v>177.5488</v>
      </c>
      <c r="I98" s="1">
        <v>177.64168</v>
      </c>
      <c r="J98" s="1">
        <v>177.67401</v>
      </c>
      <c r="K98" s="1">
        <v>177.69049</v>
      </c>
      <c r="L98" s="1">
        <v>177.70047</v>
      </c>
      <c r="M98" s="1">
        <v>177.70381</v>
      </c>
      <c r="N98" s="3" t="s">
        <v>95</v>
      </c>
    </row>
    <row r="99" spans="1:14" ht="13.5">
      <c r="A99" s="3" t="s">
        <v>68</v>
      </c>
      <c r="B99" s="1">
        <v>177.41076</v>
      </c>
      <c r="C99" s="1">
        <v>177.39101</v>
      </c>
      <c r="D99" s="1">
        <v>177.35825</v>
      </c>
      <c r="E99" s="1">
        <v>177.29329</v>
      </c>
      <c r="F99" s="1">
        <v>177.10067</v>
      </c>
      <c r="G99" s="1">
        <v>176.77937</v>
      </c>
      <c r="H99" s="1">
        <v>177.42064</v>
      </c>
      <c r="I99" s="1">
        <v>177.42265</v>
      </c>
      <c r="J99" s="1">
        <v>177.42331</v>
      </c>
      <c r="K99" s="1">
        <v>177.42361</v>
      </c>
      <c r="L99" s="1">
        <v>177.42383</v>
      </c>
      <c r="M99" s="1">
        <v>177.42389</v>
      </c>
      <c r="N99" s="3" t="s">
        <v>95</v>
      </c>
    </row>
    <row r="100" spans="1:14" ht="13.5">
      <c r="A100" s="3" t="s">
        <v>69</v>
      </c>
      <c r="B100" s="1">
        <v>177.41619</v>
      </c>
      <c r="C100" s="1">
        <v>177.41618</v>
      </c>
      <c r="D100" s="1">
        <v>177.41618</v>
      </c>
      <c r="E100" s="1">
        <v>177.41618</v>
      </c>
      <c r="F100" s="1">
        <v>177.4162</v>
      </c>
      <c r="G100" s="1">
        <v>177.4162</v>
      </c>
      <c r="H100" s="1">
        <v>177.4162</v>
      </c>
      <c r="I100" s="1">
        <v>177.41619</v>
      </c>
      <c r="J100" s="1">
        <v>177.4162</v>
      </c>
      <c r="K100" s="1">
        <v>177.41618</v>
      </c>
      <c r="L100" s="1">
        <v>177.4162</v>
      </c>
      <c r="M100" s="1">
        <v>177.41618</v>
      </c>
      <c r="N100" s="3" t="s">
        <v>95</v>
      </c>
    </row>
    <row r="103" spans="2:13" ht="13.5">
      <c r="B103" t="s">
        <v>71</v>
      </c>
      <c r="C103" t="s">
        <v>73</v>
      </c>
      <c r="D103" t="s">
        <v>75</v>
      </c>
      <c r="E103" t="s">
        <v>77</v>
      </c>
      <c r="F103" t="s">
        <v>79</v>
      </c>
      <c r="G103" t="s">
        <v>81</v>
      </c>
      <c r="H103" t="s">
        <v>83</v>
      </c>
      <c r="I103" t="s">
        <v>85</v>
      </c>
      <c r="J103" t="s">
        <v>87</v>
      </c>
      <c r="K103" t="s">
        <v>89</v>
      </c>
      <c r="L103" t="s">
        <v>91</v>
      </c>
      <c r="M103" t="s">
        <v>93</v>
      </c>
    </row>
    <row r="104" spans="1:13" ht="13.5">
      <c r="A104" t="s">
        <v>97</v>
      </c>
      <c r="B104" s="5">
        <f>AVERAGE(B6,B25,B27,B30,B32,B33)</f>
        <v>187.23372000000003</v>
      </c>
      <c r="C104" s="5">
        <f aca="true" t="shared" si="0" ref="C104:M104">AVERAGE(C6,C25,C27,C30,C32,C33)</f>
        <v>213.13763833333337</v>
      </c>
      <c r="D104" s="5">
        <f t="shared" si="0"/>
        <v>215.13994499999998</v>
      </c>
      <c r="E104" s="5">
        <f t="shared" si="0"/>
        <v>217.20832500000003</v>
      </c>
      <c r="F104" s="5">
        <f t="shared" si="0"/>
        <v>220.57933833333337</v>
      </c>
      <c r="G104" s="5">
        <f t="shared" si="0"/>
        <v>227.35321166666668</v>
      </c>
      <c r="H104" s="5">
        <f t="shared" si="0"/>
        <v>174.58736</v>
      </c>
      <c r="I104" s="5">
        <f t="shared" si="0"/>
        <v>173.39105499999997</v>
      </c>
      <c r="J104" s="5">
        <f t="shared" si="0"/>
        <v>172.44378499999996</v>
      </c>
      <c r="K104" s="5">
        <f t="shared" si="0"/>
        <v>172.26462333333333</v>
      </c>
      <c r="L104" s="5">
        <f t="shared" si="0"/>
        <v>173.355116</v>
      </c>
      <c r="M104" s="5">
        <f t="shared" si="0"/>
        <v>167.22644</v>
      </c>
    </row>
    <row r="105" spans="2:13" ht="13.5">
      <c r="B105" s="5">
        <f>STDEV(B6,B25,B27,B30,B32,B33)</f>
        <v>12.186489876107325</v>
      </c>
      <c r="C105" s="5">
        <f aca="true" t="shared" si="1" ref="C105:M105">STDEV(C6,C25,C27,C30,C32,C33)</f>
        <v>40.18298009014218</v>
      </c>
      <c r="D105" s="5">
        <f t="shared" si="1"/>
        <v>40.37820661205786</v>
      </c>
      <c r="E105" s="5">
        <f t="shared" si="1"/>
        <v>38.862945133616684</v>
      </c>
      <c r="F105" s="5">
        <f t="shared" si="1"/>
        <v>30.4358639616435</v>
      </c>
      <c r="G105" s="5">
        <f t="shared" si="1"/>
        <v>31.074759959662508</v>
      </c>
      <c r="H105" s="5">
        <f t="shared" si="1"/>
        <v>3.766738486267646</v>
      </c>
      <c r="I105" s="5">
        <f t="shared" si="1"/>
        <v>5.176271587058826</v>
      </c>
      <c r="J105" s="5">
        <f t="shared" si="1"/>
        <v>5.813067375753086</v>
      </c>
      <c r="K105" s="5">
        <f t="shared" si="1"/>
        <v>5.942844614868473</v>
      </c>
      <c r="L105" s="5">
        <f t="shared" si="1"/>
        <v>6.068600698911625</v>
      </c>
      <c r="M105" s="5">
        <f t="shared" si="1"/>
        <v>18.226878374937094</v>
      </c>
    </row>
    <row r="106" spans="1:13" ht="13.5">
      <c r="A106" t="s">
        <v>99</v>
      </c>
      <c r="B106" s="5">
        <f>AVERAGE(B2:B5,B7:B24,B26,B28,B29,B31,B34,B35)</f>
        <v>185.74654321428574</v>
      </c>
      <c r="C106" s="5">
        <f aca="true" t="shared" si="2" ref="C106:M106">AVERAGE(C2:C5,C7:C24,C26,C28,C29,C31,C34,C35)</f>
        <v>195.49891892857144</v>
      </c>
      <c r="D106" s="5">
        <f t="shared" si="2"/>
        <v>199.7603928571429</v>
      </c>
      <c r="E106" s="5">
        <f t="shared" si="2"/>
        <v>202.76595750000004</v>
      </c>
      <c r="F106" s="5">
        <f t="shared" si="2"/>
        <v>204.16011785714292</v>
      </c>
      <c r="G106" s="5">
        <f t="shared" si="2"/>
        <v>205.9636128571428</v>
      </c>
      <c r="H106" s="5">
        <f t="shared" si="2"/>
        <v>186.8621596428572</v>
      </c>
      <c r="I106" s="5">
        <f t="shared" si="2"/>
        <v>189.96295821428572</v>
      </c>
      <c r="J106" s="5">
        <f t="shared" si="2"/>
        <v>192.27871214285713</v>
      </c>
      <c r="K106" s="5">
        <f t="shared" si="2"/>
        <v>198.20755357142858</v>
      </c>
      <c r="L106" s="5">
        <f t="shared" si="2"/>
        <v>201.75358928571427</v>
      </c>
      <c r="M106" s="5">
        <f t="shared" si="2"/>
        <v>200.91456678571424</v>
      </c>
    </row>
    <row r="107" spans="2:13" ht="13.5">
      <c r="B107" s="5">
        <f>STDEV(B2:B5,B7:B24,B26,B28,B29,B31,B34,B35)</f>
        <v>20.983781966265468</v>
      </c>
      <c r="C107" s="5">
        <f aca="true" t="shared" si="3" ref="C107:M107">STDEV(C2:C5,C7:C24,C26,C28,C29,C31,C34,C35)</f>
        <v>31.13529522177817</v>
      </c>
      <c r="D107" s="5">
        <f t="shared" si="3"/>
        <v>32.931586128640696</v>
      </c>
      <c r="E107" s="5">
        <f t="shared" si="3"/>
        <v>36.21492187266465</v>
      </c>
      <c r="F107" s="5">
        <f t="shared" si="3"/>
        <v>37.4147162039486</v>
      </c>
      <c r="G107" s="5">
        <f t="shared" si="3"/>
        <v>37.96590540204249</v>
      </c>
      <c r="H107" s="5">
        <f t="shared" si="3"/>
        <v>26.294115153670422</v>
      </c>
      <c r="I107" s="5">
        <f t="shared" si="3"/>
        <v>29.31279440171307</v>
      </c>
      <c r="J107" s="5">
        <f t="shared" si="3"/>
        <v>32.7771545074197</v>
      </c>
      <c r="K107" s="5">
        <f t="shared" si="3"/>
        <v>50.904725921144966</v>
      </c>
      <c r="L107" s="5">
        <f t="shared" si="3"/>
        <v>58.55720400916603</v>
      </c>
      <c r="M107" s="5">
        <f t="shared" si="3"/>
        <v>55.76219773097456</v>
      </c>
    </row>
    <row r="108" spans="1:13" ht="13.5">
      <c r="A108" t="s">
        <v>101</v>
      </c>
      <c r="B108" s="5">
        <f>AVERAGE(B37,B38,B40:B63)</f>
        <v>205.2938738461539</v>
      </c>
      <c r="C108" s="5">
        <f aca="true" t="shared" si="4" ref="C108:M108">AVERAGE(C37,C38,C40:C63)</f>
        <v>214.47935769230767</v>
      </c>
      <c r="D108" s="5">
        <f t="shared" si="4"/>
        <v>218.91247230769235</v>
      </c>
      <c r="E108" s="5">
        <f t="shared" si="4"/>
        <v>221.9520176923077</v>
      </c>
      <c r="F108" s="5">
        <f t="shared" si="4"/>
        <v>225.11922384615386</v>
      </c>
      <c r="G108" s="5">
        <f t="shared" si="4"/>
        <v>226.90342538461533</v>
      </c>
      <c r="H108" s="5">
        <f t="shared" si="4"/>
        <v>193.92999384615385</v>
      </c>
      <c r="I108" s="5">
        <f t="shared" si="4"/>
        <v>207.59479346153844</v>
      </c>
      <c r="J108" s="5">
        <f t="shared" si="4"/>
        <v>212.83788384615383</v>
      </c>
      <c r="K108" s="5">
        <f t="shared" si="4"/>
        <v>216.09689807692305</v>
      </c>
      <c r="L108" s="5">
        <f t="shared" si="4"/>
        <v>218.74891923076922</v>
      </c>
      <c r="M108" s="5">
        <f t="shared" si="4"/>
        <v>218.92694807692305</v>
      </c>
    </row>
    <row r="109" spans="2:13" ht="13.5">
      <c r="B109" s="5">
        <f>STDEV(B37,B38,B40:B63)</f>
        <v>36.86685312927807</v>
      </c>
      <c r="C109" s="5">
        <f aca="true" t="shared" si="5" ref="C109:M109">STDEV(C37,C38,C40:C63)</f>
        <v>36.89218434135205</v>
      </c>
      <c r="D109" s="5">
        <f t="shared" si="5"/>
        <v>36.98449733509601</v>
      </c>
      <c r="E109" s="5">
        <f t="shared" si="5"/>
        <v>36.31429914627033</v>
      </c>
      <c r="F109" s="5">
        <f t="shared" si="5"/>
        <v>34.46070843642639</v>
      </c>
      <c r="G109" s="5">
        <f t="shared" si="5"/>
        <v>34.34225649067488</v>
      </c>
      <c r="H109" s="5">
        <f t="shared" si="5"/>
        <v>33.995790411920225</v>
      </c>
      <c r="I109" s="5">
        <f t="shared" si="5"/>
        <v>42.747774676888426</v>
      </c>
      <c r="J109" s="5">
        <f t="shared" si="5"/>
        <v>43.401533292771354</v>
      </c>
      <c r="K109" s="5">
        <f t="shared" si="5"/>
        <v>45.08669475887374</v>
      </c>
      <c r="L109" s="5">
        <f t="shared" si="5"/>
        <v>47.37046061877766</v>
      </c>
      <c r="M109" s="5">
        <f t="shared" si="5"/>
        <v>47.39310553341325</v>
      </c>
    </row>
    <row r="110" spans="1:13" ht="13.5">
      <c r="A110" t="s">
        <v>103</v>
      </c>
      <c r="B110" s="5">
        <f>AVERAGE(B39,B64,B65)</f>
        <v>173.91707333333332</v>
      </c>
      <c r="C110" s="5">
        <f aca="true" t="shared" si="6" ref="C110:M110">AVERAGE(C39,C64,C65)</f>
        <v>173.0640566666667</v>
      </c>
      <c r="D110" s="5">
        <f t="shared" si="6"/>
        <v>172.88237</v>
      </c>
      <c r="E110" s="5">
        <f t="shared" si="6"/>
        <v>172.81094999999996</v>
      </c>
      <c r="F110" s="5">
        <f t="shared" si="6"/>
        <v>172.77449666666666</v>
      </c>
      <c r="G110" s="5">
        <f t="shared" si="6"/>
        <v>172.76341000000002</v>
      </c>
      <c r="H110" s="5">
        <f t="shared" si="6"/>
        <v>191.45944</v>
      </c>
      <c r="I110" s="5">
        <f t="shared" si="6"/>
        <v>208.31583999999998</v>
      </c>
      <c r="J110" s="5">
        <f t="shared" si="6"/>
        <v>213.44989666666666</v>
      </c>
      <c r="K110" s="5">
        <f t="shared" si="6"/>
        <v>221.98337333333333</v>
      </c>
      <c r="L110" s="5">
        <f t="shared" si="6"/>
        <v>233.33846666666668</v>
      </c>
      <c r="M110" s="5">
        <f t="shared" si="6"/>
        <v>242.59288333333333</v>
      </c>
    </row>
    <row r="111" spans="2:13" ht="13.5">
      <c r="B111" s="5">
        <f>STDEV(B39,B64,B65)</f>
        <v>5.416631607857255</v>
      </c>
      <c r="C111" s="5">
        <f aca="true" t="shared" si="7" ref="C111:M111">STDEV(C39,C64,C65)</f>
        <v>6.61874135439854</v>
      </c>
      <c r="D111" s="5">
        <f t="shared" si="7"/>
        <v>6.915893586608678</v>
      </c>
      <c r="E111" s="5">
        <f t="shared" si="7"/>
        <v>7.051912386673597</v>
      </c>
      <c r="F111" s="5">
        <f t="shared" si="7"/>
        <v>7.129894395727415</v>
      </c>
      <c r="G111" s="5">
        <f t="shared" si="7"/>
        <v>7.155339565742778</v>
      </c>
      <c r="H111" s="5">
        <f t="shared" si="7"/>
        <v>23.26389131346912</v>
      </c>
      <c r="I111" s="5">
        <f t="shared" si="7"/>
        <v>48.35708410343634</v>
      </c>
      <c r="J111" s="5">
        <f t="shared" si="7"/>
        <v>43.01658205500096</v>
      </c>
      <c r="K111" s="5">
        <f t="shared" si="7"/>
        <v>42.65580555019267</v>
      </c>
      <c r="L111" s="5">
        <f t="shared" si="7"/>
        <v>42.33760413604235</v>
      </c>
      <c r="M111" s="5">
        <f t="shared" si="7"/>
        <v>38.64570213036942</v>
      </c>
    </row>
    <row r="112" spans="1:13" ht="13.5">
      <c r="A112" t="s">
        <v>105</v>
      </c>
      <c r="B112" s="5">
        <f>AVERAGE(B68,B70:B73,B75:B78)</f>
        <v>202.88674555555556</v>
      </c>
      <c r="C112" s="5">
        <f aca="true" t="shared" si="8" ref="C112:M112">AVERAGE(C68,C70:C73,C75:C78)</f>
        <v>212.67486444444447</v>
      </c>
      <c r="D112" s="5">
        <f t="shared" si="8"/>
        <v>223.10285333333337</v>
      </c>
      <c r="E112" s="5">
        <f t="shared" si="8"/>
        <v>229.13264444444445</v>
      </c>
      <c r="F112" s="5">
        <f t="shared" si="8"/>
        <v>231.39318777777777</v>
      </c>
      <c r="G112" s="5">
        <f t="shared" si="8"/>
        <v>232.13600777777776</v>
      </c>
      <c r="H112" s="5">
        <f t="shared" si="8"/>
        <v>225.3218088888889</v>
      </c>
      <c r="I112" s="5">
        <f t="shared" si="8"/>
        <v>231.80020666666667</v>
      </c>
      <c r="J112" s="5">
        <f t="shared" si="8"/>
        <v>231.43413444444442</v>
      </c>
      <c r="K112" s="5">
        <f t="shared" si="8"/>
        <v>231.78265444444443</v>
      </c>
      <c r="L112" s="5">
        <f t="shared" si="8"/>
        <v>232.05908444444447</v>
      </c>
      <c r="M112" s="5">
        <f t="shared" si="8"/>
        <v>232.13597444444446</v>
      </c>
    </row>
    <row r="113" spans="2:13" ht="13.5">
      <c r="B113" s="5">
        <f>STDEV(B68,B70:B73,B75:B78)</f>
        <v>42.36628123238432</v>
      </c>
      <c r="C113" s="5">
        <f aca="true" t="shared" si="9" ref="C113:M113">STDEV(C68,C70:C73,C75:C78)</f>
        <v>41.89878314402994</v>
      </c>
      <c r="D113" s="5">
        <f t="shared" si="9"/>
        <v>34.70085101717267</v>
      </c>
      <c r="E113" s="5">
        <f t="shared" si="9"/>
        <v>32.41445227938547</v>
      </c>
      <c r="F113" s="5">
        <f t="shared" si="9"/>
        <v>32.438377051344645</v>
      </c>
      <c r="G113" s="5">
        <f t="shared" si="9"/>
        <v>32.512513646559285</v>
      </c>
      <c r="H113" s="5">
        <f t="shared" si="9"/>
        <v>35.740775306812004</v>
      </c>
      <c r="I113" s="5">
        <f t="shared" si="9"/>
        <v>38.42658893571855</v>
      </c>
      <c r="J113" s="5">
        <f t="shared" si="9"/>
        <v>38.07766622632396</v>
      </c>
      <c r="K113" s="5">
        <f t="shared" si="9"/>
        <v>37.82590132384621</v>
      </c>
      <c r="L113" s="5">
        <f t="shared" si="9"/>
        <v>37.67355530269407</v>
      </c>
      <c r="M113" s="5">
        <f t="shared" si="9"/>
        <v>37.61995537197211</v>
      </c>
    </row>
    <row r="114" spans="1:13" ht="13.5">
      <c r="A114" t="s">
        <v>107</v>
      </c>
      <c r="B114" s="5">
        <f>AVERAGE(B67,B69,B74)</f>
        <v>213.14157666666665</v>
      </c>
      <c r="C114" s="5">
        <f aca="true" t="shared" si="10" ref="C114:M114">AVERAGE(C67,C69,C74)</f>
        <v>252.30219999999997</v>
      </c>
      <c r="D114" s="5">
        <f t="shared" si="10"/>
        <v>254.14469</v>
      </c>
      <c r="E114" s="5">
        <f t="shared" si="10"/>
        <v>252.73466666666664</v>
      </c>
      <c r="F114" s="5">
        <f t="shared" si="10"/>
        <v>253.55720333333332</v>
      </c>
      <c r="G114" s="5">
        <f t="shared" si="10"/>
        <v>254.75625666666667</v>
      </c>
      <c r="H114" s="5">
        <f t="shared" si="10"/>
        <v>222.59794333333332</v>
      </c>
      <c r="I114" s="5">
        <f t="shared" si="10"/>
        <v>225.94998999999999</v>
      </c>
      <c r="J114" s="5">
        <f t="shared" si="10"/>
        <v>223.87809000000001</v>
      </c>
      <c r="K114" s="5">
        <f t="shared" si="10"/>
        <v>221.15457333333333</v>
      </c>
      <c r="L114" s="5">
        <f t="shared" si="10"/>
        <v>222.80165666666667</v>
      </c>
      <c r="M114" s="5">
        <f t="shared" si="10"/>
        <v>223.34856333333332</v>
      </c>
    </row>
    <row r="115" spans="2:13" ht="13.5">
      <c r="B115" s="5">
        <f>STDEV(B67,B69,B74)</f>
        <v>34.52962443948716</v>
      </c>
      <c r="C115" s="5">
        <f aca="true" t="shared" si="11" ref="C115:M115">STDEV(C67,C69,C74)</f>
        <v>24.50848144406181</v>
      </c>
      <c r="D115" s="5">
        <f t="shared" si="11"/>
        <v>23.28051250232486</v>
      </c>
      <c r="E115" s="5">
        <f t="shared" si="11"/>
        <v>18.82665384126034</v>
      </c>
      <c r="F115" s="5">
        <f t="shared" si="11"/>
        <v>18.598286195115705</v>
      </c>
      <c r="G115" s="5">
        <f t="shared" si="11"/>
        <v>19.882907618868142</v>
      </c>
      <c r="H115" s="5">
        <f t="shared" si="11"/>
        <v>45.84531243639259</v>
      </c>
      <c r="I115" s="5">
        <f t="shared" si="11"/>
        <v>49.70037174143573</v>
      </c>
      <c r="J115" s="5">
        <f t="shared" si="11"/>
        <v>48.90187298783843</v>
      </c>
      <c r="K115" s="5">
        <f t="shared" si="11"/>
        <v>47.86130530301533</v>
      </c>
      <c r="L115" s="5">
        <f t="shared" si="11"/>
        <v>48.73430124933409</v>
      </c>
      <c r="M115" s="5">
        <f t="shared" si="11"/>
        <v>49.05423774912879</v>
      </c>
    </row>
    <row r="116" spans="1:13" ht="13.5">
      <c r="A116" t="s">
        <v>109</v>
      </c>
      <c r="B116" s="5">
        <f>AVERAGE(B80:B89,B93:B100)</f>
        <v>194.98332666666667</v>
      </c>
      <c r="C116" s="5">
        <f aca="true" t="shared" si="12" ref="C116:M116">AVERAGE(C80:C89,C93:C100)</f>
        <v>209.34255</v>
      </c>
      <c r="D116" s="5">
        <f t="shared" si="12"/>
        <v>217.8822816666667</v>
      </c>
      <c r="E116" s="5">
        <f t="shared" si="12"/>
        <v>240.07347111111116</v>
      </c>
      <c r="F116" s="5">
        <f t="shared" si="12"/>
        <v>237.5664629411765</v>
      </c>
      <c r="G116" s="5">
        <f t="shared" si="12"/>
        <v>232.88928062500003</v>
      </c>
      <c r="H116" s="5">
        <f t="shared" si="12"/>
        <v>189.85907944444443</v>
      </c>
      <c r="I116" s="5">
        <f t="shared" si="12"/>
        <v>195.64616833333335</v>
      </c>
      <c r="J116" s="5">
        <f t="shared" si="12"/>
        <v>199.4101727777778</v>
      </c>
      <c r="K116" s="5">
        <f t="shared" si="12"/>
        <v>200.6260227777778</v>
      </c>
      <c r="L116" s="5">
        <f t="shared" si="12"/>
        <v>201.88717555555553</v>
      </c>
      <c r="M116" s="5">
        <f t="shared" si="12"/>
        <v>202.27066111111117</v>
      </c>
    </row>
    <row r="117" spans="2:13" ht="13.5">
      <c r="B117" s="5">
        <f>STDEV(B80:B89,B93:B100)</f>
        <v>31.575619393602356</v>
      </c>
      <c r="C117" s="5">
        <f aca="true" t="shared" si="13" ref="C117:M117">STDEV(C80:C89,C93:C100)</f>
        <v>38.73656411919902</v>
      </c>
      <c r="D117" s="5">
        <f>STDEV(D80:D89,D93:D100)</f>
        <v>46.00216979457911</v>
      </c>
      <c r="E117" s="5">
        <f t="shared" si="13"/>
        <v>80.03431954392649</v>
      </c>
      <c r="F117" s="5">
        <f t="shared" si="13"/>
        <v>67.79826710122886</v>
      </c>
      <c r="G117" s="5">
        <f t="shared" si="13"/>
        <v>61.845940540981495</v>
      </c>
      <c r="H117" s="5">
        <f t="shared" si="13"/>
        <v>28.48155044671214</v>
      </c>
      <c r="I117" s="5">
        <f t="shared" si="13"/>
        <v>26.65320744441232</v>
      </c>
      <c r="J117" s="5">
        <f t="shared" si="13"/>
        <v>29.247215277077018</v>
      </c>
      <c r="K117" s="5">
        <f t="shared" si="13"/>
        <v>29.874606969503915</v>
      </c>
      <c r="L117" s="5">
        <f t="shared" si="13"/>
        <v>31.558511783297625</v>
      </c>
      <c r="M117" s="5">
        <f t="shared" si="13"/>
        <v>32.574954129413626</v>
      </c>
    </row>
    <row r="118" spans="1:13" ht="13.5">
      <c r="A118" t="s">
        <v>111</v>
      </c>
      <c r="B118" s="5">
        <f>AVERAGE(B90:B92)</f>
        <v>177.37303</v>
      </c>
      <c r="C118" s="5">
        <f aca="true" t="shared" si="14" ref="C118:M118">AVERAGE(C90:C92)</f>
        <v>177.25734</v>
      </c>
      <c r="D118" s="5">
        <f t="shared" si="14"/>
        <v>177.0927333333333</v>
      </c>
      <c r="E118" s="5">
        <f t="shared" si="14"/>
        <v>177.5956</v>
      </c>
      <c r="F118" s="5">
        <f t="shared" si="14"/>
        <v>181.27757</v>
      </c>
      <c r="G118" s="5">
        <f t="shared" si="14"/>
        <v>196.59748666666667</v>
      </c>
      <c r="H118" s="5">
        <f t="shared" si="14"/>
        <v>177.43894666666665</v>
      </c>
      <c r="I118" s="5">
        <f t="shared" si="14"/>
        <v>177.45287</v>
      </c>
      <c r="J118" s="5">
        <f t="shared" si="14"/>
        <v>177.45758</v>
      </c>
      <c r="K118" s="5">
        <f t="shared" si="14"/>
        <v>177.45993</v>
      </c>
      <c r="L118" s="5">
        <f t="shared" si="14"/>
        <v>177.46134666666663</v>
      </c>
      <c r="M118" s="5">
        <f t="shared" si="14"/>
        <v>177.46182333333334</v>
      </c>
    </row>
    <row r="119" spans="2:13" ht="13.5">
      <c r="B119" s="5">
        <f>STDEV(B90:B92)</f>
        <v>0.05871428786930158</v>
      </c>
      <c r="C119" s="5">
        <f aca="true" t="shared" si="15" ref="C119:M119">STDEV(C90:C92)</f>
        <v>0.21171170846224396</v>
      </c>
      <c r="D119" s="5">
        <f t="shared" si="15"/>
        <v>0.4191565976259108</v>
      </c>
      <c r="E119" s="5">
        <f t="shared" si="15"/>
        <v>0.6571568585225556</v>
      </c>
      <c r="F119" s="5">
        <f t="shared" si="15"/>
        <v>5.8111955259132</v>
      </c>
      <c r="G119" s="5">
        <f t="shared" si="15"/>
        <v>27.299899505136143</v>
      </c>
      <c r="H119" s="5">
        <f t="shared" si="15"/>
        <v>0.03136260405854566</v>
      </c>
      <c r="I119" s="5">
        <f>STDEV(I90:I92)</f>
        <v>0.05062611183963652</v>
      </c>
      <c r="J119" s="5">
        <f t="shared" si="15"/>
        <v>0.05714493940849452</v>
      </c>
      <c r="K119" s="5">
        <f t="shared" si="15"/>
        <v>0.06041137558440848</v>
      </c>
      <c r="L119" s="5">
        <f t="shared" si="15"/>
        <v>0.062401323970993024</v>
      </c>
      <c r="M119" s="5">
        <f t="shared" si="15"/>
        <v>0.06304423235581086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82">
      <selection activeCell="M104" sqref="M104:M119"/>
    </sheetView>
  </sheetViews>
  <sheetFormatPr defaultColWidth="9.00390625" defaultRowHeight="13.5"/>
  <cols>
    <col min="1" max="1" width="14.125" style="0" bestFit="1" customWidth="1"/>
    <col min="2" max="13" width="10.625" style="0" customWidth="1"/>
    <col min="15" max="16384" width="9.00390625" style="4" customWidth="1"/>
  </cols>
  <sheetData>
    <row r="1" spans="2:13" ht="13.5">
      <c r="B1" t="s">
        <v>71</v>
      </c>
      <c r="C1" t="s">
        <v>73</v>
      </c>
      <c r="D1" t="s">
        <v>75</v>
      </c>
      <c r="E1" t="s">
        <v>77</v>
      </c>
      <c r="F1" t="s">
        <v>79</v>
      </c>
      <c r="G1" t="s">
        <v>81</v>
      </c>
      <c r="H1" t="s">
        <v>83</v>
      </c>
      <c r="I1" t="s">
        <v>85</v>
      </c>
      <c r="J1" t="s">
        <v>87</v>
      </c>
      <c r="K1" t="s">
        <v>89</v>
      </c>
      <c r="L1" t="s">
        <v>91</v>
      </c>
      <c r="M1" t="s">
        <v>93</v>
      </c>
    </row>
    <row r="2" spans="1:14" ht="13.5">
      <c r="A2" s="2" t="s">
        <v>1</v>
      </c>
      <c r="B2" s="16">
        <v>8.7328164</v>
      </c>
      <c r="C2" s="16">
        <v>9.9692136</v>
      </c>
      <c r="D2" s="16">
        <v>11.109109</v>
      </c>
      <c r="E2" s="16">
        <v>11.94045</v>
      </c>
      <c r="F2" s="16">
        <v>12.549228</v>
      </c>
      <c r="G2" s="16">
        <v>12.759505</v>
      </c>
      <c r="H2" s="16">
        <v>7.4439217</v>
      </c>
      <c r="I2" s="16">
        <v>6.9657638</v>
      </c>
      <c r="J2" s="16">
        <v>6.8120862</v>
      </c>
      <c r="K2" s="16">
        <v>6.7374122</v>
      </c>
      <c r="L2" s="16">
        <v>6.6932726</v>
      </c>
      <c r="M2" s="16">
        <v>6.6786018</v>
      </c>
      <c r="N2" s="2" t="s">
        <v>94</v>
      </c>
    </row>
    <row r="3" spans="1:14" ht="13.5">
      <c r="A3" s="2" t="s">
        <v>2</v>
      </c>
      <c r="B3" s="16">
        <v>8.4480967</v>
      </c>
      <c r="C3" s="16">
        <v>8.5121802</v>
      </c>
      <c r="D3" s="16">
        <v>8.229261</v>
      </c>
      <c r="E3" s="16">
        <v>7.6577472</v>
      </c>
      <c r="F3" s="16">
        <v>6.652455</v>
      </c>
      <c r="G3" s="16">
        <v>6.0924952</v>
      </c>
      <c r="H3" s="16">
        <v>7.6001992</v>
      </c>
      <c r="I3" s="16">
        <v>6.9338456</v>
      </c>
      <c r="J3" s="16">
        <v>6.6281883</v>
      </c>
      <c r="K3" s="16">
        <v>6.4786081</v>
      </c>
      <c r="L3" s="16">
        <v>6.4723982</v>
      </c>
      <c r="M3" s="16">
        <v>6.629514</v>
      </c>
      <c r="N3" s="2" t="s">
        <v>94</v>
      </c>
    </row>
    <row r="4" spans="1:14" ht="13.5">
      <c r="A4" s="2" t="s">
        <v>3</v>
      </c>
      <c r="B4" s="16">
        <v>7.937971</v>
      </c>
      <c r="C4" s="16">
        <v>7.8218533</v>
      </c>
      <c r="D4" s="16">
        <v>7.7803328</v>
      </c>
      <c r="E4" s="16">
        <v>7.7593181</v>
      </c>
      <c r="F4" s="16">
        <v>7.7469407</v>
      </c>
      <c r="G4" s="16">
        <v>7.7431971</v>
      </c>
      <c r="H4" s="16">
        <v>8.3255011</v>
      </c>
      <c r="I4" s="16">
        <v>8.6399976</v>
      </c>
      <c r="J4" s="16">
        <v>8.7839948</v>
      </c>
      <c r="K4" s="16">
        <v>8.8237969</v>
      </c>
      <c r="L4" s="16">
        <v>8.8691158</v>
      </c>
      <c r="M4" s="16">
        <v>8.9107532</v>
      </c>
      <c r="N4" s="2" t="s">
        <v>94</v>
      </c>
    </row>
    <row r="5" spans="1:14" ht="13.5">
      <c r="A5" s="2" t="s">
        <v>4</v>
      </c>
      <c r="B5" s="16">
        <v>3.3336854</v>
      </c>
      <c r="C5" s="16">
        <v>1.1423341</v>
      </c>
      <c r="D5" s="16">
        <v>0.95687821</v>
      </c>
      <c r="E5" s="16">
        <v>0.87056231</v>
      </c>
      <c r="F5" s="16">
        <v>0.81948284</v>
      </c>
      <c r="G5" s="16">
        <v>0.80248873</v>
      </c>
      <c r="H5" s="16">
        <v>9.9856491</v>
      </c>
      <c r="I5" s="16">
        <v>11.805737</v>
      </c>
      <c r="J5" s="16">
        <v>12.500379</v>
      </c>
      <c r="K5" s="16">
        <v>12.867408</v>
      </c>
      <c r="L5" s="16">
        <v>13.095735</v>
      </c>
      <c r="M5" s="16">
        <v>13.175058</v>
      </c>
      <c r="N5" s="2" t="s">
        <v>94</v>
      </c>
    </row>
    <row r="6" spans="1:14" ht="13.5">
      <c r="A6" s="3" t="s">
        <v>5</v>
      </c>
      <c r="B6" s="17">
        <v>8.0989327</v>
      </c>
      <c r="C6" s="17">
        <v>8.098949</v>
      </c>
      <c r="D6" s="17">
        <v>8.0989573</v>
      </c>
      <c r="E6" s="17">
        <v>8.0989577</v>
      </c>
      <c r="F6" s="17">
        <v>8.0989613</v>
      </c>
      <c r="G6" s="17">
        <v>8.0989615</v>
      </c>
      <c r="H6" s="17">
        <v>8.098846</v>
      </c>
      <c r="I6" s="17">
        <v>8.0986704</v>
      </c>
      <c r="J6" s="17">
        <v>8.098368</v>
      </c>
      <c r="K6" s="17">
        <v>8.0977362</v>
      </c>
      <c r="L6" s="17">
        <v>8.0955942</v>
      </c>
      <c r="M6" s="17">
        <v>8.09121</v>
      </c>
      <c r="N6" s="3" t="s">
        <v>95</v>
      </c>
    </row>
    <row r="7" spans="1:14" ht="13.5">
      <c r="A7" s="2" t="s">
        <v>6</v>
      </c>
      <c r="B7" s="16">
        <v>7.943391</v>
      </c>
      <c r="C7" s="16">
        <v>7.7323558</v>
      </c>
      <c r="D7" s="16">
        <v>7.6106345</v>
      </c>
      <c r="E7" s="16">
        <v>7.5242574</v>
      </c>
      <c r="F7" s="16">
        <v>7.4591746</v>
      </c>
      <c r="G7" s="16">
        <v>7.4355597</v>
      </c>
      <c r="H7" s="16">
        <v>8.2152354</v>
      </c>
      <c r="I7" s="16">
        <v>8.3034724</v>
      </c>
      <c r="J7" s="16">
        <v>8.3368184</v>
      </c>
      <c r="K7" s="16">
        <v>8.3544641</v>
      </c>
      <c r="L7" s="16">
        <v>8.3654637</v>
      </c>
      <c r="M7" s="16">
        <v>8.3692222</v>
      </c>
      <c r="N7" s="2" t="s">
        <v>95</v>
      </c>
    </row>
    <row r="8" spans="1:14" ht="13.5">
      <c r="A8" s="2" t="s">
        <v>7</v>
      </c>
      <c r="B8" s="16">
        <v>8.0757765</v>
      </c>
      <c r="C8" s="16">
        <v>8.0076252</v>
      </c>
      <c r="D8" s="16">
        <v>7.9231675</v>
      </c>
      <c r="E8" s="16">
        <v>7.8391287</v>
      </c>
      <c r="F8" s="16">
        <v>7.815916</v>
      </c>
      <c r="G8" s="16">
        <v>7.8695797</v>
      </c>
      <c r="H8" s="16">
        <v>8.1086997</v>
      </c>
      <c r="I8" s="16">
        <v>8.1128248</v>
      </c>
      <c r="J8" s="16">
        <v>8.1132699</v>
      </c>
      <c r="K8" s="16">
        <v>8.1124077</v>
      </c>
      <c r="L8" s="16">
        <v>8.1085998</v>
      </c>
      <c r="M8" s="16">
        <v>8.1015367</v>
      </c>
      <c r="N8" s="2" t="s">
        <v>94</v>
      </c>
    </row>
    <row r="9" spans="1:14" ht="13.5">
      <c r="A9" s="2" t="s">
        <v>8</v>
      </c>
      <c r="B9" s="16">
        <v>7.5671105</v>
      </c>
      <c r="C9" s="16">
        <v>6.2545649</v>
      </c>
      <c r="D9" s="16">
        <v>4.8833949</v>
      </c>
      <c r="E9" s="16">
        <v>3.9256078</v>
      </c>
      <c r="F9" s="16">
        <v>3.1816562</v>
      </c>
      <c r="G9" s="16">
        <v>2.8797616</v>
      </c>
      <c r="H9" s="16">
        <v>8.3770604</v>
      </c>
      <c r="I9" s="16">
        <v>8.5246051</v>
      </c>
      <c r="J9" s="16">
        <v>8.5594105</v>
      </c>
      <c r="K9" s="16">
        <v>8.5715619</v>
      </c>
      <c r="L9" s="16">
        <v>8.5780256</v>
      </c>
      <c r="M9" s="16">
        <v>8.582664</v>
      </c>
      <c r="N9" s="2" t="s">
        <v>94</v>
      </c>
    </row>
    <row r="10" spans="1:14" ht="13.5">
      <c r="A10" s="2" t="s">
        <v>9</v>
      </c>
      <c r="B10" s="16">
        <v>8.2866717</v>
      </c>
      <c r="C10" s="16">
        <v>8.4918973</v>
      </c>
      <c r="D10" s="16">
        <v>8.5623773</v>
      </c>
      <c r="E10" s="16">
        <v>8.5558393</v>
      </c>
      <c r="F10" s="16">
        <v>8.5015965</v>
      </c>
      <c r="G10" s="16">
        <v>8.4742546</v>
      </c>
      <c r="H10" s="16">
        <v>7.9345141</v>
      </c>
      <c r="I10" s="16">
        <v>7.7882554</v>
      </c>
      <c r="J10" s="16">
        <v>7.7263726</v>
      </c>
      <c r="K10" s="16">
        <v>7.6918994</v>
      </c>
      <c r="L10" s="16">
        <v>7.6689498</v>
      </c>
      <c r="M10" s="16">
        <v>7.6574049</v>
      </c>
      <c r="N10" s="2" t="s">
        <v>94</v>
      </c>
    </row>
    <row r="11" spans="1:14" ht="13.5">
      <c r="A11" s="2" t="s">
        <v>10</v>
      </c>
      <c r="B11" s="16">
        <v>7.8867981</v>
      </c>
      <c r="C11" s="16">
        <v>7.661078</v>
      </c>
      <c r="D11" s="16">
        <v>7.5340954</v>
      </c>
      <c r="E11" s="16">
        <v>7.4599307</v>
      </c>
      <c r="F11" s="16">
        <v>7.4111614</v>
      </c>
      <c r="G11" s="16">
        <v>7.3941006</v>
      </c>
      <c r="H11" s="16">
        <v>8.3029351</v>
      </c>
      <c r="I11" s="16">
        <v>8.4887722</v>
      </c>
      <c r="J11" s="16">
        <v>8.5521943</v>
      </c>
      <c r="K11" s="16">
        <v>8.5713585</v>
      </c>
      <c r="L11" s="16">
        <v>8.5706906</v>
      </c>
      <c r="M11" s="16">
        <v>8.5667984</v>
      </c>
      <c r="N11" s="2" t="s">
        <v>94</v>
      </c>
    </row>
    <row r="12" spans="1:14" ht="13.5">
      <c r="A12" s="2" t="s">
        <v>11</v>
      </c>
      <c r="B12" s="16">
        <v>8.0955713</v>
      </c>
      <c r="C12" s="16">
        <v>8.0935219</v>
      </c>
      <c r="D12" s="16">
        <v>8.0928305</v>
      </c>
      <c r="E12" s="16">
        <v>8.0924837</v>
      </c>
      <c r="F12" s="16">
        <v>8.0922756</v>
      </c>
      <c r="G12" s="16">
        <v>8.0922053</v>
      </c>
      <c r="H12" s="16">
        <v>8.1053603</v>
      </c>
      <c r="I12" s="16">
        <v>8.1229011</v>
      </c>
      <c r="J12" s="16">
        <v>8.1474263</v>
      </c>
      <c r="K12" s="16">
        <v>8.184475</v>
      </c>
      <c r="L12" s="16">
        <v>8.2485514</v>
      </c>
      <c r="M12" s="16">
        <v>8.297821</v>
      </c>
      <c r="N12" s="2" t="s">
        <v>94</v>
      </c>
    </row>
    <row r="13" spans="1:14" ht="13.5">
      <c r="A13" s="2" t="s">
        <v>12</v>
      </c>
      <c r="B13" s="16">
        <v>8.0982055</v>
      </c>
      <c r="C13" s="16">
        <v>8.0959411</v>
      </c>
      <c r="D13" s="16">
        <v>8.0921721</v>
      </c>
      <c r="E13" s="16">
        <v>8.0848154</v>
      </c>
      <c r="F13" s="16">
        <v>8.0642178</v>
      </c>
      <c r="G13" s="16">
        <v>8.0335039</v>
      </c>
      <c r="H13" s="16">
        <v>8.0991923</v>
      </c>
      <c r="I13" s="16">
        <v>8.0990826</v>
      </c>
      <c r="J13" s="16">
        <v>8.0985897</v>
      </c>
      <c r="K13" s="16">
        <v>8.097482</v>
      </c>
      <c r="L13" s="16">
        <v>8.0940122</v>
      </c>
      <c r="M13" s="16">
        <v>8.0880296</v>
      </c>
      <c r="N13" s="2" t="s">
        <v>94</v>
      </c>
    </row>
    <row r="14" spans="1:14" ht="13.5">
      <c r="A14" s="2" t="s">
        <v>13</v>
      </c>
      <c r="B14" s="16">
        <v>7.2265837</v>
      </c>
      <c r="C14" s="16">
        <v>4.4898074</v>
      </c>
      <c r="D14" s="16">
        <v>1.7592839</v>
      </c>
      <c r="E14" s="16">
        <v>1.1090267</v>
      </c>
      <c r="F14" s="16">
        <v>0.80367206</v>
      </c>
      <c r="G14" s="16">
        <v>0.67949645</v>
      </c>
      <c r="H14" s="16">
        <v>8.4553991</v>
      </c>
      <c r="I14" s="16">
        <v>8.6297438</v>
      </c>
      <c r="J14" s="16">
        <v>8.6754003</v>
      </c>
      <c r="K14" s="16">
        <v>8.6907591</v>
      </c>
      <c r="L14" s="16">
        <v>8.6814951</v>
      </c>
      <c r="M14" s="16">
        <v>8.6451235</v>
      </c>
      <c r="N14" s="2" t="s">
        <v>94</v>
      </c>
    </row>
    <row r="15" spans="1:14" ht="13.5">
      <c r="A15" s="2" t="s">
        <v>14</v>
      </c>
      <c r="B15" s="16">
        <v>8.1084062</v>
      </c>
      <c r="C15" s="16">
        <v>8.1754598</v>
      </c>
      <c r="D15" s="16">
        <v>8.1887394</v>
      </c>
      <c r="E15" s="16">
        <v>8.4952002</v>
      </c>
      <c r="F15" s="16">
        <v>9.769332</v>
      </c>
      <c r="G15" s="16">
        <v>10.570931</v>
      </c>
      <c r="H15" s="16">
        <v>8.1015407</v>
      </c>
      <c r="I15" s="16">
        <v>8.1093243</v>
      </c>
      <c r="J15" s="16">
        <v>8.1118241</v>
      </c>
      <c r="K15" s="16">
        <v>8.1122652</v>
      </c>
      <c r="L15" s="16">
        <v>8.1124118</v>
      </c>
      <c r="M15" s="16">
        <v>8.1308856</v>
      </c>
      <c r="N15" s="2" t="s">
        <v>94</v>
      </c>
    </row>
    <row r="16" spans="1:14" ht="13.5">
      <c r="A16" s="2" t="s">
        <v>15</v>
      </c>
      <c r="B16" s="16">
        <v>8.6596062</v>
      </c>
      <c r="C16" s="16">
        <v>9.4731895</v>
      </c>
      <c r="D16" s="16">
        <v>10.672659</v>
      </c>
      <c r="E16" s="16">
        <v>11.901597</v>
      </c>
      <c r="F16" s="16">
        <v>13.247451</v>
      </c>
      <c r="G16" s="16">
        <v>13.938283</v>
      </c>
      <c r="H16" s="16">
        <v>7.5769337</v>
      </c>
      <c r="I16" s="16">
        <v>7.1395839</v>
      </c>
      <c r="J16" s="16">
        <v>6.9722987</v>
      </c>
      <c r="K16" s="16">
        <v>6.8817755</v>
      </c>
      <c r="L16" s="16">
        <v>6.8165014</v>
      </c>
      <c r="M16" s="16">
        <v>6.7790243</v>
      </c>
      <c r="N16" s="2" t="s">
        <v>94</v>
      </c>
    </row>
    <row r="17" spans="1:14" ht="13.5">
      <c r="A17" s="2" t="s">
        <v>16</v>
      </c>
      <c r="B17" s="16">
        <v>8.5148328</v>
      </c>
      <c r="C17" s="16">
        <v>8.7699758</v>
      </c>
      <c r="D17" s="16">
        <v>9.233155</v>
      </c>
      <c r="E17" s="16">
        <v>9.5813368</v>
      </c>
      <c r="F17" s="16">
        <v>9.8835955</v>
      </c>
      <c r="G17" s="16">
        <v>10.00194</v>
      </c>
      <c r="H17" s="16">
        <v>7.7616481</v>
      </c>
      <c r="I17" s="16">
        <v>7.4883777</v>
      </c>
      <c r="J17" s="16">
        <v>7.3769089</v>
      </c>
      <c r="K17" s="16">
        <v>7.3182724</v>
      </c>
      <c r="L17" s="16">
        <v>7.2799089</v>
      </c>
      <c r="M17" s="16">
        <v>7.2628322</v>
      </c>
      <c r="N17" s="2" t="s">
        <v>94</v>
      </c>
    </row>
    <row r="18" spans="1:14" ht="13.5">
      <c r="A18" s="2" t="s">
        <v>17</v>
      </c>
      <c r="B18" s="16">
        <v>8.1417239</v>
      </c>
      <c r="C18" s="16">
        <v>8.2636312</v>
      </c>
      <c r="D18" s="16">
        <v>8.4588136</v>
      </c>
      <c r="E18" s="16">
        <v>8.8125513</v>
      </c>
      <c r="F18" s="16">
        <v>9.5345448</v>
      </c>
      <c r="G18" s="16">
        <v>9.9091262</v>
      </c>
      <c r="H18" s="16">
        <v>8.0750213</v>
      </c>
      <c r="I18" s="16">
        <v>8.0579919</v>
      </c>
      <c r="J18" s="16">
        <v>8.0480668</v>
      </c>
      <c r="K18" s="16">
        <v>8.0336799</v>
      </c>
      <c r="L18" s="16">
        <v>7.9961799</v>
      </c>
      <c r="M18" s="16">
        <v>7.9306952</v>
      </c>
      <c r="N18" s="2" t="s">
        <v>94</v>
      </c>
    </row>
    <row r="19" spans="1:14" ht="13.5">
      <c r="A19" s="2" t="s">
        <v>18</v>
      </c>
      <c r="B19" s="16">
        <v>8.0492707</v>
      </c>
      <c r="C19" s="16">
        <v>7.9044555</v>
      </c>
      <c r="D19" s="16">
        <v>7.6549463</v>
      </c>
      <c r="E19" s="16">
        <v>7.0413673</v>
      </c>
      <c r="F19" s="16">
        <v>4.9759984</v>
      </c>
      <c r="G19" s="16">
        <v>2.4637608</v>
      </c>
      <c r="H19" s="16">
        <v>8.125969</v>
      </c>
      <c r="I19" s="16">
        <v>8.142751</v>
      </c>
      <c r="J19" s="16">
        <v>8.1487277</v>
      </c>
      <c r="K19" s="16">
        <v>8.1542693</v>
      </c>
      <c r="L19" s="16">
        <v>8.1642852</v>
      </c>
      <c r="M19" s="16">
        <v>8.1829802</v>
      </c>
      <c r="N19" s="2" t="s">
        <v>94</v>
      </c>
    </row>
    <row r="20" spans="1:14" ht="13.5">
      <c r="A20" s="2" t="s">
        <v>19</v>
      </c>
      <c r="B20" s="16">
        <v>17.695791</v>
      </c>
      <c r="C20" s="16">
        <v>31.279236</v>
      </c>
      <c r="D20" s="16">
        <v>36.863049</v>
      </c>
      <c r="E20" s="16">
        <v>39.732836</v>
      </c>
      <c r="F20" s="16">
        <v>41.532195</v>
      </c>
      <c r="G20" s="16">
        <v>42.145718</v>
      </c>
      <c r="H20" s="16">
        <v>2.352931</v>
      </c>
      <c r="I20" s="16">
        <v>1.5401437</v>
      </c>
      <c r="J20" s="16">
        <v>1.4575968</v>
      </c>
      <c r="K20" s="16">
        <v>1.4246613</v>
      </c>
      <c r="L20" s="16">
        <v>1.4037477</v>
      </c>
      <c r="M20" s="16">
        <v>1.3944025</v>
      </c>
      <c r="N20" s="2" t="s">
        <v>94</v>
      </c>
    </row>
    <row r="21" spans="1:14" ht="13.5">
      <c r="A21" s="2" t="s">
        <v>35</v>
      </c>
      <c r="B21" s="16">
        <v>9.2093892</v>
      </c>
      <c r="C21" s="16">
        <v>10.402042</v>
      </c>
      <c r="D21" s="16">
        <v>11.767117</v>
      </c>
      <c r="E21" s="16">
        <v>13.248567</v>
      </c>
      <c r="F21" s="16">
        <v>15.068515</v>
      </c>
      <c r="G21" s="16">
        <v>16.110654</v>
      </c>
      <c r="H21" s="16">
        <v>7.050662</v>
      </c>
      <c r="I21" s="16">
        <v>6.0995217</v>
      </c>
      <c r="J21" s="16">
        <v>5.7439126</v>
      </c>
      <c r="K21" s="16">
        <v>5.5692051</v>
      </c>
      <c r="L21" s="16">
        <v>5.4667429</v>
      </c>
      <c r="M21" s="16">
        <v>5.4315962</v>
      </c>
      <c r="N21" s="2" t="s">
        <v>94</v>
      </c>
    </row>
    <row r="22" spans="1:14" ht="13.5">
      <c r="A22" s="2" t="s">
        <v>36</v>
      </c>
      <c r="B22" s="16">
        <v>8.2398304</v>
      </c>
      <c r="C22" s="16">
        <v>8.4187392</v>
      </c>
      <c r="D22" s="16">
        <v>8.5362512</v>
      </c>
      <c r="E22" s="16">
        <v>8.6421593</v>
      </c>
      <c r="F22" s="16">
        <v>8.7533515</v>
      </c>
      <c r="G22" s="16">
        <v>8.8076212</v>
      </c>
      <c r="H22" s="16">
        <v>7.9820745</v>
      </c>
      <c r="I22" s="16">
        <v>7.8852812</v>
      </c>
      <c r="J22" s="16">
        <v>7.8473886</v>
      </c>
      <c r="K22" s="16">
        <v>7.8275284</v>
      </c>
      <c r="L22" s="16">
        <v>7.8151997</v>
      </c>
      <c r="M22" s="16">
        <v>7.8106113</v>
      </c>
      <c r="N22" s="2" t="s">
        <v>94</v>
      </c>
    </row>
    <row r="23" spans="1:14" ht="13.5">
      <c r="A23" s="2" t="s">
        <v>21</v>
      </c>
      <c r="B23" s="16">
        <v>8.1127737</v>
      </c>
      <c r="C23" s="16">
        <v>8.1314268</v>
      </c>
      <c r="D23" s="16">
        <v>8.1435671</v>
      </c>
      <c r="E23" s="16">
        <v>8.1551874</v>
      </c>
      <c r="F23" s="16">
        <v>8.1707014</v>
      </c>
      <c r="G23" s="16">
        <v>8.1802112</v>
      </c>
      <c r="H23" s="16">
        <v>8.0884235</v>
      </c>
      <c r="I23" s="16">
        <v>8.0808667</v>
      </c>
      <c r="J23" s="16">
        <v>8.0789782</v>
      </c>
      <c r="K23" s="16">
        <v>8.0797825</v>
      </c>
      <c r="L23" s="16">
        <v>8.0859627</v>
      </c>
      <c r="M23" s="16">
        <v>8.0975877</v>
      </c>
      <c r="N23" s="2" t="s">
        <v>94</v>
      </c>
    </row>
    <row r="24" spans="1:14" ht="13.5">
      <c r="A24" s="2" t="s">
        <v>22</v>
      </c>
      <c r="B24" s="16">
        <v>0.90521133</v>
      </c>
      <c r="C24" s="16">
        <v>0.57250316</v>
      </c>
      <c r="D24" s="16">
        <v>0.49667101</v>
      </c>
      <c r="E24" s="16">
        <v>0.46273763</v>
      </c>
      <c r="F24" s="16">
        <v>0.44282281</v>
      </c>
      <c r="G24" s="16">
        <v>0.43648124</v>
      </c>
      <c r="H24" s="16">
        <v>18.336868</v>
      </c>
      <c r="I24" s="16">
        <v>26.786954</v>
      </c>
      <c r="J24" s="16">
        <v>30.170961</v>
      </c>
      <c r="K24" s="16">
        <v>32.221547</v>
      </c>
      <c r="L24" s="16">
        <v>32.144099</v>
      </c>
      <c r="M24" s="16">
        <v>36.665166</v>
      </c>
      <c r="N24" s="2" t="s">
        <v>94</v>
      </c>
    </row>
    <row r="25" spans="1:14" ht="13.5">
      <c r="A25" s="3" t="s">
        <v>23</v>
      </c>
      <c r="B25" s="17">
        <v>8.2181167</v>
      </c>
      <c r="C25" s="17">
        <v>8.1728728</v>
      </c>
      <c r="D25" s="17">
        <v>8.3539599</v>
      </c>
      <c r="E25" s="17">
        <v>8.6283401</v>
      </c>
      <c r="F25" s="17">
        <v>8.946404</v>
      </c>
      <c r="G25" s="17">
        <v>9.249829</v>
      </c>
      <c r="H25" s="17">
        <v>8.08281</v>
      </c>
      <c r="I25" s="17">
        <v>8.0130449</v>
      </c>
      <c r="J25" s="18">
        <v>8.0068231</v>
      </c>
      <c r="K25" s="17">
        <v>8.4019023</v>
      </c>
      <c r="L25" s="17" t="s">
        <v>0</v>
      </c>
      <c r="M25" s="17" t="s">
        <v>0</v>
      </c>
      <c r="N25" s="3" t="s">
        <v>95</v>
      </c>
    </row>
    <row r="26" spans="1:14" ht="13.5">
      <c r="A26" s="2" t="s">
        <v>24</v>
      </c>
      <c r="B26" s="16">
        <v>7.9160004</v>
      </c>
      <c r="C26" s="16">
        <v>7.7998158</v>
      </c>
      <c r="D26" s="16">
        <v>7.7600934</v>
      </c>
      <c r="E26" s="16">
        <v>7.7400516</v>
      </c>
      <c r="F26" s="16">
        <v>7.7279703</v>
      </c>
      <c r="G26" s="16">
        <v>7.7239325</v>
      </c>
      <c r="H26" s="16">
        <v>8.4181094</v>
      </c>
      <c r="I26" s="16">
        <v>8.9688378</v>
      </c>
      <c r="J26" s="16">
        <v>9.7607468</v>
      </c>
      <c r="K26" s="16">
        <v>11.638856</v>
      </c>
      <c r="L26" s="16">
        <v>17.473811</v>
      </c>
      <c r="M26" s="16">
        <v>28.196171</v>
      </c>
      <c r="N26" s="2" t="s">
        <v>94</v>
      </c>
    </row>
    <row r="27" spans="1:14" ht="13.5">
      <c r="A27" s="3" t="s">
        <v>25</v>
      </c>
      <c r="B27" s="17">
        <v>8.1351374</v>
      </c>
      <c r="C27" s="17">
        <v>8.2264634</v>
      </c>
      <c r="D27" s="17">
        <v>8.7101639</v>
      </c>
      <c r="E27" s="17">
        <v>9.3365065</v>
      </c>
      <c r="F27" s="17">
        <v>10.243459</v>
      </c>
      <c r="G27" s="17">
        <v>11.029696</v>
      </c>
      <c r="H27" s="17">
        <v>7.9939297</v>
      </c>
      <c r="I27" s="17">
        <v>7.8705996</v>
      </c>
      <c r="J27" s="17">
        <v>8.3528037</v>
      </c>
      <c r="K27" s="17">
        <v>7.8812208</v>
      </c>
      <c r="L27" s="17">
        <v>8.0020074</v>
      </c>
      <c r="M27" s="18">
        <v>24.233184</v>
      </c>
      <c r="N27" s="3" t="s">
        <v>95</v>
      </c>
    </row>
    <row r="28" spans="1:14" ht="13.5">
      <c r="A28" s="2" t="s">
        <v>26</v>
      </c>
      <c r="B28" s="16">
        <v>8.3586796</v>
      </c>
      <c r="C28" s="16">
        <v>8.9222935</v>
      </c>
      <c r="D28" s="16">
        <v>9.501567</v>
      </c>
      <c r="E28" s="16">
        <v>10.132894</v>
      </c>
      <c r="F28" s="16">
        <v>10.872278</v>
      </c>
      <c r="G28" s="16">
        <v>11.271695</v>
      </c>
      <c r="H28" s="16">
        <v>7.9474403</v>
      </c>
      <c r="I28" s="16">
        <v>7.8476604</v>
      </c>
      <c r="J28" s="16">
        <v>7.8125784</v>
      </c>
      <c r="K28" s="16">
        <v>7.7942444</v>
      </c>
      <c r="L28" s="16">
        <v>7.781643</v>
      </c>
      <c r="M28" s="16">
        <v>7.7747779</v>
      </c>
      <c r="N28" s="2" t="s">
        <v>94</v>
      </c>
    </row>
    <row r="29" spans="1:14" ht="13.5">
      <c r="A29" s="2" t="s">
        <v>27</v>
      </c>
      <c r="B29" s="16">
        <v>4.301433</v>
      </c>
      <c r="C29" s="16">
        <v>2.2654759</v>
      </c>
      <c r="D29" s="16">
        <v>1.6263445</v>
      </c>
      <c r="E29" s="16">
        <v>1.3886313</v>
      </c>
      <c r="F29" s="16">
        <v>1.2997911</v>
      </c>
      <c r="G29" s="16">
        <v>1.2757554</v>
      </c>
      <c r="H29" s="16">
        <v>11.426502</v>
      </c>
      <c r="I29" s="16">
        <v>25.614351</v>
      </c>
      <c r="J29" s="16">
        <v>66.753043</v>
      </c>
      <c r="K29" s="16">
        <v>87.288188</v>
      </c>
      <c r="L29" s="16">
        <v>94.70538</v>
      </c>
      <c r="M29" s="18">
        <v>96.821608</v>
      </c>
      <c r="N29" s="2" t="s">
        <v>94</v>
      </c>
    </row>
    <row r="30" spans="1:14" ht="13.5">
      <c r="A30" s="3" t="s">
        <v>28</v>
      </c>
      <c r="B30" s="17">
        <v>7.9125567</v>
      </c>
      <c r="C30" s="17">
        <v>7.377973</v>
      </c>
      <c r="D30" s="17">
        <v>6.5179973</v>
      </c>
      <c r="E30" s="17">
        <v>5.084059</v>
      </c>
      <c r="F30" s="17">
        <v>2.6575386</v>
      </c>
      <c r="G30" s="17">
        <v>1.8457884</v>
      </c>
      <c r="H30" s="17">
        <v>8.1937657</v>
      </c>
      <c r="I30" s="17">
        <v>8.2534721</v>
      </c>
      <c r="J30" s="17">
        <v>8.2768162</v>
      </c>
      <c r="K30" s="17">
        <v>8.2938963</v>
      </c>
      <c r="L30" s="17">
        <v>8.3245785</v>
      </c>
      <c r="M30" s="17">
        <v>8.3694406</v>
      </c>
      <c r="N30" s="3" t="s">
        <v>95</v>
      </c>
    </row>
    <row r="31" spans="1:14" ht="13.5">
      <c r="A31" s="2" t="s">
        <v>29</v>
      </c>
      <c r="B31" s="16">
        <v>8.1223657</v>
      </c>
      <c r="C31" s="16">
        <v>8.1301958</v>
      </c>
      <c r="D31" s="16">
        <v>8.127619</v>
      </c>
      <c r="E31" s="16">
        <v>8.1275554</v>
      </c>
      <c r="F31" s="16">
        <v>8.1538197</v>
      </c>
      <c r="G31" s="16">
        <v>8.1948842</v>
      </c>
      <c r="H31" s="16">
        <v>8.0453956</v>
      </c>
      <c r="I31" s="16">
        <v>7.8707965</v>
      </c>
      <c r="J31" s="16">
        <v>7.5533422</v>
      </c>
      <c r="K31" s="16">
        <v>6.8837772</v>
      </c>
      <c r="L31" s="16">
        <v>5.0936725</v>
      </c>
      <c r="M31" s="16">
        <v>3.3185977</v>
      </c>
      <c r="N31" s="2" t="s">
        <v>94</v>
      </c>
    </row>
    <row r="32" spans="1:14" ht="13.5">
      <c r="A32" s="3" t="s">
        <v>30</v>
      </c>
      <c r="B32" s="17">
        <v>8.0462469</v>
      </c>
      <c r="C32" s="17">
        <v>8.0812779</v>
      </c>
      <c r="D32" s="17">
        <v>8.2137459</v>
      </c>
      <c r="E32" s="17">
        <v>8.4082635</v>
      </c>
      <c r="F32" s="17">
        <v>8.6379438</v>
      </c>
      <c r="G32" s="17">
        <v>8.7499571</v>
      </c>
      <c r="H32" s="17">
        <v>8.1980741</v>
      </c>
      <c r="I32" s="17">
        <v>8.2695923</v>
      </c>
      <c r="J32" s="17">
        <v>8.2570913</v>
      </c>
      <c r="K32" s="17">
        <v>8.229495</v>
      </c>
      <c r="L32" s="17">
        <v>8.196743</v>
      </c>
      <c r="M32" s="17">
        <v>8.1835826</v>
      </c>
      <c r="N32" s="3" t="s">
        <v>95</v>
      </c>
    </row>
    <row r="33" spans="1:14" ht="13.5">
      <c r="A33" s="3" t="s">
        <v>31</v>
      </c>
      <c r="B33" s="17">
        <v>7.8510137</v>
      </c>
      <c r="C33" s="17">
        <v>6.9876424</v>
      </c>
      <c r="D33" s="17">
        <v>5.7937496</v>
      </c>
      <c r="E33" s="17">
        <v>4.5000606</v>
      </c>
      <c r="F33" s="17">
        <v>3.4065828</v>
      </c>
      <c r="G33" s="17">
        <v>3.3866933</v>
      </c>
      <c r="H33" s="17">
        <v>7.9751824</v>
      </c>
      <c r="I33" s="17">
        <v>7.7838433</v>
      </c>
      <c r="J33" s="17">
        <v>7.6960158</v>
      </c>
      <c r="K33" s="17">
        <v>7.6530929</v>
      </c>
      <c r="L33" s="17">
        <v>7.626968</v>
      </c>
      <c r="M33" s="17">
        <v>7.609329</v>
      </c>
      <c r="N33" s="3" t="s">
        <v>95</v>
      </c>
    </row>
    <row r="34" spans="1:14" ht="13.5">
      <c r="A34" s="2" t="s">
        <v>20</v>
      </c>
      <c r="B34" s="16">
        <v>8.1004091</v>
      </c>
      <c r="C34" s="16">
        <v>8.1034518</v>
      </c>
      <c r="D34" s="16">
        <v>8.1046872</v>
      </c>
      <c r="E34" s="16">
        <v>8.1052853</v>
      </c>
      <c r="F34" s="16">
        <v>8.1190769</v>
      </c>
      <c r="G34" s="16">
        <v>8.1569524</v>
      </c>
      <c r="H34" s="16">
        <v>8.0987757</v>
      </c>
      <c r="I34" s="16">
        <v>8.0988712</v>
      </c>
      <c r="J34" s="16">
        <v>8.098079</v>
      </c>
      <c r="K34" s="16">
        <v>8.0958646</v>
      </c>
      <c r="L34" s="16">
        <v>8.0885321</v>
      </c>
      <c r="M34" s="16">
        <v>8.0759382</v>
      </c>
      <c r="N34" s="2" t="s">
        <v>94</v>
      </c>
    </row>
    <row r="35" spans="1:14" ht="13.5">
      <c r="A35" s="2" t="s">
        <v>32</v>
      </c>
      <c r="B35" s="16">
        <v>8.098846</v>
      </c>
      <c r="C35" s="16">
        <v>8.0978288</v>
      </c>
      <c r="D35" s="16">
        <v>8.0964938</v>
      </c>
      <c r="E35" s="16">
        <v>8.0923023</v>
      </c>
      <c r="F35" s="16">
        <v>8.0733666</v>
      </c>
      <c r="G35" s="16">
        <v>8.0438834</v>
      </c>
      <c r="H35" s="16">
        <v>8.0976913</v>
      </c>
      <c r="I35" s="16">
        <v>8.0926738</v>
      </c>
      <c r="J35" s="16">
        <v>8.0837191</v>
      </c>
      <c r="K35" s="16">
        <v>8.0653273</v>
      </c>
      <c r="L35" s="16">
        <v>8.0097217</v>
      </c>
      <c r="M35" s="16">
        <v>7.9179845</v>
      </c>
      <c r="N35" s="2" t="s">
        <v>94</v>
      </c>
    </row>
    <row r="36" spans="2:13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4" ht="13.5">
      <c r="A37" s="3" t="s">
        <v>33</v>
      </c>
      <c r="B37" s="17">
        <v>7.613013</v>
      </c>
      <c r="C37" s="17">
        <v>6.8806635</v>
      </c>
      <c r="D37" s="17">
        <v>6.3615294</v>
      </c>
      <c r="E37" s="17">
        <v>5.9134774</v>
      </c>
      <c r="F37" s="17">
        <v>5.4962258</v>
      </c>
      <c r="G37" s="17">
        <v>5.3222809</v>
      </c>
      <c r="H37" s="17">
        <v>8.5425053</v>
      </c>
      <c r="I37" s="17">
        <v>8.7991206</v>
      </c>
      <c r="J37" s="17">
        <v>9.3394854</v>
      </c>
      <c r="K37" s="17">
        <v>10.108909</v>
      </c>
      <c r="L37" s="17">
        <v>11.388832</v>
      </c>
      <c r="M37" s="17">
        <v>12.285943</v>
      </c>
      <c r="N37" s="3" t="s">
        <v>95</v>
      </c>
    </row>
    <row r="38" spans="1:14" ht="13.5">
      <c r="A38" s="3" t="s">
        <v>34</v>
      </c>
      <c r="B38" s="17">
        <v>6.7270197</v>
      </c>
      <c r="C38" s="17">
        <v>4.0836024</v>
      </c>
      <c r="D38" s="17">
        <v>2.0468086</v>
      </c>
      <c r="E38" s="17">
        <v>1.3251685</v>
      </c>
      <c r="F38" s="17">
        <v>1.11823</v>
      </c>
      <c r="G38" s="17">
        <v>1.0507653</v>
      </c>
      <c r="H38" s="17">
        <v>8.7522838</v>
      </c>
      <c r="I38" s="17">
        <v>9.1518649</v>
      </c>
      <c r="J38" s="17">
        <v>9.5417173</v>
      </c>
      <c r="K38" s="17">
        <v>9.8957096</v>
      </c>
      <c r="L38" s="17">
        <v>10.238332</v>
      </c>
      <c r="M38" s="17">
        <v>10.39356</v>
      </c>
      <c r="N38" s="3" t="s">
        <v>95</v>
      </c>
    </row>
    <row r="39" spans="1:14" ht="13.5">
      <c r="A39" s="2" t="s">
        <v>3</v>
      </c>
      <c r="B39" s="16">
        <v>7.5158379</v>
      </c>
      <c r="C39" s="16">
        <v>7.1130744</v>
      </c>
      <c r="D39" s="16">
        <v>6.9995696</v>
      </c>
      <c r="E39" s="16">
        <v>6.9467134</v>
      </c>
      <c r="F39" s="16">
        <v>6.9160189</v>
      </c>
      <c r="G39" s="16">
        <v>6.9059165</v>
      </c>
      <c r="H39" s="16">
        <v>8.5347546</v>
      </c>
      <c r="I39" s="16">
        <v>9.6692854</v>
      </c>
      <c r="J39" s="16">
        <v>10.532201</v>
      </c>
      <c r="K39" s="16">
        <v>11.506084</v>
      </c>
      <c r="L39" s="16">
        <v>12.502954</v>
      </c>
      <c r="M39" s="16">
        <v>12.978735</v>
      </c>
      <c r="N39" s="2" t="s">
        <v>94</v>
      </c>
    </row>
    <row r="40" spans="1:14" ht="13.5">
      <c r="A40" s="3" t="s">
        <v>4</v>
      </c>
      <c r="B40" s="17">
        <v>1.355476</v>
      </c>
      <c r="C40" s="17">
        <v>0.85591728</v>
      </c>
      <c r="D40" s="17">
        <v>0.74009209</v>
      </c>
      <c r="E40" s="17">
        <v>0.68539428</v>
      </c>
      <c r="F40" s="17">
        <v>0.65333833</v>
      </c>
      <c r="G40" s="17">
        <v>0.64277156</v>
      </c>
      <c r="H40" s="17">
        <v>12.918113</v>
      </c>
      <c r="I40" s="17">
        <v>17.96389</v>
      </c>
      <c r="J40" s="17">
        <v>20.338824</v>
      </c>
      <c r="K40" s="17">
        <v>21.726067</v>
      </c>
      <c r="L40" s="17">
        <v>22.618997</v>
      </c>
      <c r="M40" s="17">
        <v>22.931206</v>
      </c>
      <c r="N40" s="3" t="s">
        <v>95</v>
      </c>
    </row>
    <row r="41" spans="1:14" ht="13.5">
      <c r="A41" s="3" t="s">
        <v>7</v>
      </c>
      <c r="B41" s="17">
        <v>8.214559</v>
      </c>
      <c r="C41" s="17">
        <v>8.1194395</v>
      </c>
      <c r="D41" s="17">
        <v>7.9695413</v>
      </c>
      <c r="E41" s="17">
        <v>7.8030086</v>
      </c>
      <c r="F41" s="17">
        <v>7.6187173</v>
      </c>
      <c r="G41" s="17">
        <v>7.5244892</v>
      </c>
      <c r="H41" s="17">
        <v>7.3408743</v>
      </c>
      <c r="I41" s="17">
        <v>7.1253691</v>
      </c>
      <c r="J41" s="17">
        <v>7.2018192</v>
      </c>
      <c r="K41" s="17">
        <v>7.2321727</v>
      </c>
      <c r="L41" s="17">
        <v>7.2415856</v>
      </c>
      <c r="M41" s="17">
        <v>7.2422064</v>
      </c>
      <c r="N41" s="3" t="s">
        <v>95</v>
      </c>
    </row>
    <row r="42" spans="1:14" ht="13.5">
      <c r="A42" s="3" t="s">
        <v>8</v>
      </c>
      <c r="B42" s="17">
        <v>5.9417919</v>
      </c>
      <c r="C42" s="17">
        <v>1.4422644</v>
      </c>
      <c r="D42" s="17">
        <v>0.98250503</v>
      </c>
      <c r="E42" s="17">
        <v>0.75030589</v>
      </c>
      <c r="F42" s="17">
        <v>0.595956</v>
      </c>
      <c r="G42" s="17">
        <v>0.53870863</v>
      </c>
      <c r="H42" s="17">
        <v>8.4928624</v>
      </c>
      <c r="I42" s="17">
        <v>8.7539396</v>
      </c>
      <c r="J42" s="17">
        <v>8.8737885</v>
      </c>
      <c r="K42" s="17">
        <v>8.9417759</v>
      </c>
      <c r="L42" s="17">
        <v>8.9857451</v>
      </c>
      <c r="M42" s="17">
        <v>9.0008318</v>
      </c>
      <c r="N42" s="3" t="s">
        <v>95</v>
      </c>
    </row>
    <row r="43" spans="1:14" ht="13.5">
      <c r="A43" s="3" t="s">
        <v>9</v>
      </c>
      <c r="B43" s="17">
        <v>8.2978575</v>
      </c>
      <c r="C43" s="17">
        <v>8.4734579</v>
      </c>
      <c r="D43" s="17">
        <v>8.4734708</v>
      </c>
      <c r="E43" s="17">
        <v>8.7807723</v>
      </c>
      <c r="F43" s="17">
        <v>9.1741293</v>
      </c>
      <c r="G43" s="17">
        <v>9.3826301</v>
      </c>
      <c r="H43" s="17">
        <v>7.9611779</v>
      </c>
      <c r="I43" s="17">
        <v>7.862684</v>
      </c>
      <c r="J43" s="17">
        <v>7.8267655</v>
      </c>
      <c r="K43" s="17">
        <v>7.8081668</v>
      </c>
      <c r="L43" s="17">
        <v>7.7968153</v>
      </c>
      <c r="M43" s="17">
        <v>7.7929937</v>
      </c>
      <c r="N43" s="3" t="s">
        <v>95</v>
      </c>
    </row>
    <row r="44" spans="1:14" ht="13.5">
      <c r="A44" s="3" t="s">
        <v>10</v>
      </c>
      <c r="B44" s="17">
        <v>7.9201434</v>
      </c>
      <c r="C44" s="17">
        <v>7.26799</v>
      </c>
      <c r="D44" s="17">
        <v>6.1298036</v>
      </c>
      <c r="E44" s="17">
        <v>3.6971424</v>
      </c>
      <c r="F44" s="17">
        <v>1.4372312</v>
      </c>
      <c r="G44" s="17">
        <v>1.1131568</v>
      </c>
      <c r="H44" s="17">
        <v>8.1828258</v>
      </c>
      <c r="I44" s="17">
        <v>8.2306646</v>
      </c>
      <c r="J44" s="17">
        <v>8.2460981</v>
      </c>
      <c r="K44" s="17">
        <v>8.2536949</v>
      </c>
      <c r="L44" s="17">
        <v>8.2582476</v>
      </c>
      <c r="M44" s="17">
        <v>8.259736</v>
      </c>
      <c r="N44" s="3" t="s">
        <v>95</v>
      </c>
    </row>
    <row r="45" spans="1:14" ht="13.5">
      <c r="A45" s="3" t="s">
        <v>11</v>
      </c>
      <c r="B45" s="17">
        <v>8.0876657</v>
      </c>
      <c r="C45" s="17">
        <v>8.0543496</v>
      </c>
      <c r="D45" s="17">
        <v>8.0003475</v>
      </c>
      <c r="E45" s="17">
        <v>7.8985249</v>
      </c>
      <c r="F45" s="17">
        <v>7.6171532</v>
      </c>
      <c r="G45" s="17">
        <v>7.2547162</v>
      </c>
      <c r="H45" s="17">
        <v>8.1045591</v>
      </c>
      <c r="I45" s="17">
        <v>8.1079554</v>
      </c>
      <c r="J45" s="17">
        <v>8.1090875</v>
      </c>
      <c r="K45" s="17">
        <v>8.1096566</v>
      </c>
      <c r="L45" s="17">
        <v>8.1099957</v>
      </c>
      <c r="M45" s="17">
        <v>8.1101101</v>
      </c>
      <c r="N45" s="3" t="s">
        <v>95</v>
      </c>
    </row>
    <row r="46" spans="1:14" ht="13.5">
      <c r="A46" s="3" t="s">
        <v>12</v>
      </c>
      <c r="B46" s="17">
        <v>8.0409323</v>
      </c>
      <c r="C46" s="17">
        <v>7.8805112</v>
      </c>
      <c r="D46" s="17">
        <v>7.6510492</v>
      </c>
      <c r="E46" s="17">
        <v>7.295156</v>
      </c>
      <c r="F46" s="17">
        <v>6.6489259</v>
      </c>
      <c r="G46" s="17">
        <v>6.092057</v>
      </c>
      <c r="H46" s="17">
        <v>8.1289104</v>
      </c>
      <c r="I46" s="17">
        <v>8.1475487</v>
      </c>
      <c r="J46" s="17">
        <v>8.1543567</v>
      </c>
      <c r="K46" s="17">
        <v>8.1587006</v>
      </c>
      <c r="L46" s="17">
        <v>8.1637397</v>
      </c>
      <c r="M46" s="17">
        <v>8.1682096</v>
      </c>
      <c r="N46" s="3" t="s">
        <v>95</v>
      </c>
    </row>
    <row r="47" spans="1:14" ht="13.5">
      <c r="A47" s="3" t="s">
        <v>13</v>
      </c>
      <c r="B47" s="17">
        <v>6.1703395</v>
      </c>
      <c r="C47" s="17">
        <v>1.9871266</v>
      </c>
      <c r="D47" s="17">
        <v>1.1024257</v>
      </c>
      <c r="E47" s="17">
        <v>0.83696079</v>
      </c>
      <c r="F47" s="17">
        <v>0.64853525</v>
      </c>
      <c r="G47" s="17">
        <v>0.57599984</v>
      </c>
      <c r="H47" s="17">
        <v>8.7361854</v>
      </c>
      <c r="I47" s="17">
        <v>8.842494</v>
      </c>
      <c r="J47" s="17">
        <v>8.9234844</v>
      </c>
      <c r="K47" s="17">
        <v>8.9816209</v>
      </c>
      <c r="L47" s="17">
        <v>9.019929</v>
      </c>
      <c r="M47" s="17">
        <v>9.0332006</v>
      </c>
      <c r="N47" s="3" t="s">
        <v>95</v>
      </c>
    </row>
    <row r="48" spans="1:14" ht="13.5">
      <c r="A48" s="3" t="s">
        <v>14</v>
      </c>
      <c r="B48" s="17">
        <v>8.6522609</v>
      </c>
      <c r="C48" s="17">
        <v>10.223253</v>
      </c>
      <c r="D48" s="17">
        <v>11.133345</v>
      </c>
      <c r="E48" s="17">
        <v>11.897906</v>
      </c>
      <c r="F48" s="17">
        <v>12.967625</v>
      </c>
      <c r="G48" s="17">
        <v>13.839046</v>
      </c>
      <c r="H48" s="17">
        <v>7.1181975</v>
      </c>
      <c r="I48" s="17">
        <v>6.5637024</v>
      </c>
      <c r="J48" s="17">
        <v>6.4559155</v>
      </c>
      <c r="K48" s="17">
        <v>6.4264685</v>
      </c>
      <c r="L48" s="17">
        <v>6.4179886</v>
      </c>
      <c r="M48" s="17">
        <v>6.4167706</v>
      </c>
      <c r="N48" s="3" t="s">
        <v>95</v>
      </c>
    </row>
    <row r="49" spans="1:14" ht="13.5">
      <c r="A49" s="3" t="s">
        <v>15</v>
      </c>
      <c r="B49" s="17">
        <v>9.2505115</v>
      </c>
      <c r="C49" s="17">
        <v>11.287733</v>
      </c>
      <c r="D49" s="17">
        <v>12.551306</v>
      </c>
      <c r="E49" s="17">
        <v>13.484397</v>
      </c>
      <c r="F49" s="17">
        <v>14.23983</v>
      </c>
      <c r="G49" s="17">
        <v>14.544539</v>
      </c>
      <c r="H49" s="17">
        <v>5.5787554</v>
      </c>
      <c r="I49" s="17">
        <v>3.0454986</v>
      </c>
      <c r="J49" s="17">
        <v>2.0040337</v>
      </c>
      <c r="K49" s="17">
        <v>1.5564656</v>
      </c>
      <c r="L49" s="17">
        <v>1.4112164</v>
      </c>
      <c r="M49" s="17">
        <v>1.3731286</v>
      </c>
      <c r="N49" s="3" t="s">
        <v>95</v>
      </c>
    </row>
    <row r="50" spans="1:14" ht="13.5">
      <c r="A50" s="3" t="s">
        <v>16</v>
      </c>
      <c r="B50" s="17">
        <v>8.7377106</v>
      </c>
      <c r="C50" s="17">
        <v>9.4820792</v>
      </c>
      <c r="D50" s="17">
        <v>9.7973168</v>
      </c>
      <c r="E50" s="17">
        <v>9.9685698</v>
      </c>
      <c r="F50" s="17">
        <v>10.075428</v>
      </c>
      <c r="G50" s="17">
        <v>10.111749</v>
      </c>
      <c r="H50" s="17">
        <v>5.6967468</v>
      </c>
      <c r="I50" s="17">
        <v>2.0818089</v>
      </c>
      <c r="J50" s="17">
        <v>1.2562938</v>
      </c>
      <c r="K50" s="17">
        <v>1.0501675</v>
      </c>
      <c r="L50" s="17">
        <v>0.92172265</v>
      </c>
      <c r="M50" s="17">
        <v>0.87523709</v>
      </c>
      <c r="N50" s="3" t="s">
        <v>95</v>
      </c>
    </row>
    <row r="51" spans="1:14" ht="13.5">
      <c r="A51" s="3" t="s">
        <v>17</v>
      </c>
      <c r="B51" s="17">
        <v>0.97167872</v>
      </c>
      <c r="C51" s="17">
        <v>0.59555615</v>
      </c>
      <c r="D51" s="17">
        <v>0.50727256</v>
      </c>
      <c r="E51" s="17">
        <v>0.46822364</v>
      </c>
      <c r="F51" s="17">
        <v>0.44495513</v>
      </c>
      <c r="G51" s="17">
        <v>0.43754527</v>
      </c>
      <c r="H51" s="17">
        <v>17.47957</v>
      </c>
      <c r="I51" s="17">
        <v>31.531545</v>
      </c>
      <c r="J51" s="17">
        <v>40.467916</v>
      </c>
      <c r="K51" s="17">
        <v>46.051487</v>
      </c>
      <c r="L51" s="17">
        <v>51.778608</v>
      </c>
      <c r="M51" s="17">
        <v>55.733917</v>
      </c>
      <c r="N51" s="3" t="s">
        <v>95</v>
      </c>
    </row>
    <row r="52" spans="1:14" ht="13.5">
      <c r="A52" s="3" t="s">
        <v>18</v>
      </c>
      <c r="B52" s="17">
        <v>0.93919562</v>
      </c>
      <c r="C52" s="17">
        <v>0.58156767</v>
      </c>
      <c r="D52" s="17">
        <v>0.50043043</v>
      </c>
      <c r="E52" s="17">
        <v>0.46466437</v>
      </c>
      <c r="F52" s="17">
        <v>0.44355397</v>
      </c>
      <c r="G52" s="17">
        <v>0.43684592</v>
      </c>
      <c r="H52" s="17">
        <v>17.500905</v>
      </c>
      <c r="I52" s="17">
        <v>31.662724</v>
      </c>
      <c r="J52" s="17">
        <v>40.368529</v>
      </c>
      <c r="K52" s="17">
        <v>45.653193</v>
      </c>
      <c r="L52" s="17">
        <v>51.814786</v>
      </c>
      <c r="M52" s="17">
        <v>53.210447</v>
      </c>
      <c r="N52" s="3" t="s">
        <v>95</v>
      </c>
    </row>
    <row r="53" spans="1:14" ht="13.5">
      <c r="A53" s="3" t="s">
        <v>19</v>
      </c>
      <c r="B53" s="17">
        <v>13.716567</v>
      </c>
      <c r="C53" s="17">
        <v>24.305277</v>
      </c>
      <c r="D53" s="17">
        <v>32.070327</v>
      </c>
      <c r="E53" s="17">
        <v>37.697363</v>
      </c>
      <c r="F53" s="17">
        <v>41.296601</v>
      </c>
      <c r="G53" s="17">
        <v>42.654479</v>
      </c>
      <c r="H53" s="17">
        <v>3.0193011</v>
      </c>
      <c r="I53" s="17">
        <v>1.3561788</v>
      </c>
      <c r="J53" s="17">
        <v>1.184177</v>
      </c>
      <c r="K53" s="17">
        <v>1.1097444</v>
      </c>
      <c r="L53" s="17">
        <v>1.0669459</v>
      </c>
      <c r="M53" s="17">
        <v>1.0529053</v>
      </c>
      <c r="N53" s="3" t="s">
        <v>95</v>
      </c>
    </row>
    <row r="54" spans="1:14" ht="13.5">
      <c r="A54" s="3" t="s">
        <v>35</v>
      </c>
      <c r="B54" s="17">
        <v>8.7054028</v>
      </c>
      <c r="C54" s="17">
        <v>9.5704087</v>
      </c>
      <c r="D54" s="17">
        <v>10.562136</v>
      </c>
      <c r="E54" s="17">
        <v>11.648168</v>
      </c>
      <c r="F54" s="17">
        <v>13.271046</v>
      </c>
      <c r="G54" s="17">
        <v>14.568021</v>
      </c>
      <c r="H54" s="17">
        <v>7.3830085</v>
      </c>
      <c r="I54" s="17">
        <v>6.6875389</v>
      </c>
      <c r="J54" s="17">
        <v>6.3986072</v>
      </c>
      <c r="K54" s="17">
        <v>6.2377961</v>
      </c>
      <c r="L54" s="17">
        <v>6.1346928</v>
      </c>
      <c r="M54" s="17">
        <v>6.0991237</v>
      </c>
      <c r="N54" s="3" t="s">
        <v>95</v>
      </c>
    </row>
    <row r="55" spans="1:14" ht="13.5">
      <c r="A55" s="3" t="s">
        <v>36</v>
      </c>
      <c r="B55" s="17">
        <v>8.1864609</v>
      </c>
      <c r="C55" s="17">
        <v>8.3285431</v>
      </c>
      <c r="D55" s="17">
        <v>8.4317642</v>
      </c>
      <c r="E55" s="17">
        <v>8.5281428</v>
      </c>
      <c r="F55" s="17">
        <v>8.6492984</v>
      </c>
      <c r="G55" s="17">
        <v>8.7292072</v>
      </c>
      <c r="H55" s="17">
        <v>8.0543443</v>
      </c>
      <c r="I55" s="17">
        <v>7.9774809</v>
      </c>
      <c r="J55" s="17">
        <v>7.9210484</v>
      </c>
      <c r="K55" s="17">
        <v>7.8863919</v>
      </c>
      <c r="L55" s="17">
        <v>7.8629003</v>
      </c>
      <c r="M55" s="17">
        <v>7.8545577</v>
      </c>
      <c r="N55" s="3" t="s">
        <v>95</v>
      </c>
    </row>
    <row r="56" spans="1:14" ht="13.5">
      <c r="A56" s="3" t="s">
        <v>21</v>
      </c>
      <c r="B56" s="17">
        <v>8.1171119</v>
      </c>
      <c r="C56" s="17">
        <v>8.1430833</v>
      </c>
      <c r="D56" s="17">
        <v>8.1597694</v>
      </c>
      <c r="E56" s="17">
        <v>8.1725643</v>
      </c>
      <c r="F56" s="17">
        <v>8.18364</v>
      </c>
      <c r="G56" s="17">
        <v>8.1884434</v>
      </c>
      <c r="H56" s="17">
        <v>8.0876963</v>
      </c>
      <c r="I56" s="17">
        <v>8.0872921</v>
      </c>
      <c r="J56" s="17">
        <v>8.0931393</v>
      </c>
      <c r="K56" s="17">
        <v>8.0989669</v>
      </c>
      <c r="L56" s="17">
        <v>8.1039166</v>
      </c>
      <c r="M56" s="17">
        <v>8.1058697</v>
      </c>
      <c r="N56" s="3" t="s">
        <v>95</v>
      </c>
    </row>
    <row r="57" spans="1:14" ht="13.5">
      <c r="A57" s="3" t="s">
        <v>23</v>
      </c>
      <c r="B57" s="17">
        <v>8.5322354</v>
      </c>
      <c r="C57" s="17">
        <v>9.2504373</v>
      </c>
      <c r="D57" s="17">
        <v>10.253024</v>
      </c>
      <c r="E57" s="17">
        <v>11.99207</v>
      </c>
      <c r="F57" s="17">
        <v>15.217789</v>
      </c>
      <c r="G57" s="17">
        <v>17.547535</v>
      </c>
      <c r="H57" s="17">
        <v>6.8468527</v>
      </c>
      <c r="I57" s="17">
        <v>5.7227111</v>
      </c>
      <c r="J57" s="17">
        <v>5.5928983</v>
      </c>
      <c r="K57" s="17">
        <v>5.5626039</v>
      </c>
      <c r="L57" s="17">
        <v>5.5546553</v>
      </c>
      <c r="M57" s="17">
        <v>5.5535541</v>
      </c>
      <c r="N57" s="3" t="s">
        <v>95</v>
      </c>
    </row>
    <row r="58" spans="1:14" ht="13.5">
      <c r="A58" s="3" t="s">
        <v>25</v>
      </c>
      <c r="B58" s="17">
        <v>8.240055</v>
      </c>
      <c r="C58" s="17">
        <v>9.1985861</v>
      </c>
      <c r="D58" s="17">
        <v>9.9508829</v>
      </c>
      <c r="E58" s="17">
        <v>10.73314</v>
      </c>
      <c r="F58" s="17">
        <v>11.979113</v>
      </c>
      <c r="G58" s="17">
        <v>13.10744</v>
      </c>
      <c r="H58" s="17">
        <v>7.2260172</v>
      </c>
      <c r="I58" s="17">
        <v>6.4072844</v>
      </c>
      <c r="J58" s="17">
        <v>6.0556208</v>
      </c>
      <c r="K58" s="17">
        <v>5.8525069</v>
      </c>
      <c r="L58" s="17">
        <v>5.7171311</v>
      </c>
      <c r="M58" s="17">
        <v>5.6692546</v>
      </c>
      <c r="N58" s="3" t="s">
        <v>95</v>
      </c>
    </row>
    <row r="59" spans="1:14" ht="13.5">
      <c r="A59" s="3" t="s">
        <v>26</v>
      </c>
      <c r="B59" s="17">
        <v>9.9219641</v>
      </c>
      <c r="C59" s="17">
        <v>11.351417</v>
      </c>
      <c r="D59" s="17">
        <v>11.70579</v>
      </c>
      <c r="E59" s="17">
        <v>11.807034</v>
      </c>
      <c r="F59" s="17">
        <v>11.836483</v>
      </c>
      <c r="G59" s="17">
        <v>11.840736</v>
      </c>
      <c r="H59" s="17">
        <v>6.1174455</v>
      </c>
      <c r="I59" s="17">
        <v>3.3728273</v>
      </c>
      <c r="J59" s="17">
        <v>1.8085236</v>
      </c>
      <c r="K59" s="17">
        <v>1.3735245</v>
      </c>
      <c r="L59" s="17">
        <v>1.2303381</v>
      </c>
      <c r="M59" s="17">
        <v>1.2070706</v>
      </c>
      <c r="N59" s="3" t="s">
        <v>95</v>
      </c>
    </row>
    <row r="60" spans="1:14" ht="13.5">
      <c r="A60" s="3" t="s">
        <v>28</v>
      </c>
      <c r="B60" s="17">
        <v>19.760384</v>
      </c>
      <c r="C60" s="17">
        <v>34.857517</v>
      </c>
      <c r="D60" s="17">
        <v>44.836216</v>
      </c>
      <c r="E60" s="17">
        <v>53.480879</v>
      </c>
      <c r="F60" s="17">
        <v>64.130008</v>
      </c>
      <c r="G60" s="17">
        <v>70.136104</v>
      </c>
      <c r="H60" s="17">
        <v>0.88405184</v>
      </c>
      <c r="I60" s="17">
        <v>0.53823307</v>
      </c>
      <c r="J60" s="17">
        <v>0.4588648</v>
      </c>
      <c r="K60" s="17">
        <v>0.42349918</v>
      </c>
      <c r="L60" s="17">
        <v>0.40283979</v>
      </c>
      <c r="M60" s="17">
        <v>0.39627534</v>
      </c>
      <c r="N60" s="3" t="s">
        <v>95</v>
      </c>
    </row>
    <row r="61" spans="1:14" ht="13.5">
      <c r="A61" s="3" t="s">
        <v>29</v>
      </c>
      <c r="B61" s="17">
        <v>5.2030288</v>
      </c>
      <c r="C61" s="17">
        <v>2.4649555</v>
      </c>
      <c r="D61" s="17">
        <v>1.2270647</v>
      </c>
      <c r="E61" s="17">
        <v>0.5081529</v>
      </c>
      <c r="F61" s="17">
        <v>0.034601958</v>
      </c>
      <c r="G61" s="17">
        <v>-0.13156394</v>
      </c>
      <c r="H61" s="17">
        <v>11.240803</v>
      </c>
      <c r="I61" s="17">
        <v>14.648341</v>
      </c>
      <c r="J61" s="17">
        <v>18.829648</v>
      </c>
      <c r="K61" s="17">
        <v>26.986707</v>
      </c>
      <c r="L61" s="17">
        <v>41.870629</v>
      </c>
      <c r="M61" s="17">
        <v>54.186736</v>
      </c>
      <c r="N61" s="3" t="s">
        <v>95</v>
      </c>
    </row>
    <row r="62" spans="1:14" ht="13.5">
      <c r="A62" s="3" t="s">
        <v>30</v>
      </c>
      <c r="B62" s="17">
        <v>8.1553992</v>
      </c>
      <c r="C62" s="17">
        <v>8.1141962</v>
      </c>
      <c r="D62" s="17">
        <v>8.1298134</v>
      </c>
      <c r="E62" s="17">
        <v>8.2097072</v>
      </c>
      <c r="F62" s="17">
        <v>8.4104177</v>
      </c>
      <c r="G62" s="17">
        <v>8.5864562</v>
      </c>
      <c r="H62" s="17">
        <v>8.0319969</v>
      </c>
      <c r="I62" s="17">
        <v>7.9826839</v>
      </c>
      <c r="J62" s="17">
        <v>7.9642781</v>
      </c>
      <c r="K62" s="17">
        <v>7.9546455</v>
      </c>
      <c r="L62" s="17">
        <v>7.9487236</v>
      </c>
      <c r="M62" s="17">
        <v>7.9467201</v>
      </c>
      <c r="N62" s="3" t="s">
        <v>95</v>
      </c>
    </row>
    <row r="63" spans="1:14" ht="13.5">
      <c r="A63" s="3" t="s">
        <v>31</v>
      </c>
      <c r="B63" s="17">
        <v>6.3276888</v>
      </c>
      <c r="C63" s="17">
        <v>5.7365654</v>
      </c>
      <c r="D63" s="17">
        <v>5.5718985</v>
      </c>
      <c r="E63" s="17">
        <v>5.5028699</v>
      </c>
      <c r="F63" s="17">
        <v>5.9439644</v>
      </c>
      <c r="G63" s="17">
        <v>6.1547975</v>
      </c>
      <c r="H63" s="17">
        <v>8.9739137</v>
      </c>
      <c r="I63" s="17">
        <v>9.9034007</v>
      </c>
      <c r="J63" s="17">
        <v>10.11304</v>
      </c>
      <c r="K63" s="17">
        <v>10.171312</v>
      </c>
      <c r="L63" s="17">
        <v>10.18807</v>
      </c>
      <c r="M63" s="17">
        <v>10.190481</v>
      </c>
      <c r="N63" s="3" t="s">
        <v>95</v>
      </c>
    </row>
    <row r="64" spans="1:14" ht="13.5">
      <c r="A64" s="2" t="s">
        <v>20</v>
      </c>
      <c r="B64" s="16">
        <v>8.2170351</v>
      </c>
      <c r="C64" s="16">
        <v>8.2919838</v>
      </c>
      <c r="D64" s="16">
        <v>8.3177308</v>
      </c>
      <c r="E64" s="16">
        <v>8.3307558</v>
      </c>
      <c r="F64" s="16">
        <v>8.3386215</v>
      </c>
      <c r="G64" s="16">
        <v>8.341249</v>
      </c>
      <c r="H64" s="16">
        <v>7.8840391</v>
      </c>
      <c r="I64" s="16">
        <v>7.3557293</v>
      </c>
      <c r="J64" s="16">
        <v>6.7001655</v>
      </c>
      <c r="K64" s="16">
        <v>5.7605688</v>
      </c>
      <c r="L64" s="16">
        <v>4.2087078</v>
      </c>
      <c r="M64" s="16">
        <v>3.1054892</v>
      </c>
      <c r="N64" s="2" t="s">
        <v>94</v>
      </c>
    </row>
    <row r="65" spans="1:14" ht="13.5">
      <c r="A65" s="2" t="s">
        <v>32</v>
      </c>
      <c r="B65" s="16">
        <v>8.6002568</v>
      </c>
      <c r="C65" s="16">
        <v>8.8148009</v>
      </c>
      <c r="D65" s="16">
        <v>8.8516524</v>
      </c>
      <c r="E65" s="16">
        <v>8.8612116</v>
      </c>
      <c r="F65" s="16">
        <v>8.8639111</v>
      </c>
      <c r="G65" s="16">
        <v>8.8642901</v>
      </c>
      <c r="H65" s="16">
        <v>7.0710175</v>
      </c>
      <c r="I65" s="16">
        <v>4.8048461</v>
      </c>
      <c r="J65" s="16">
        <v>3.0071014</v>
      </c>
      <c r="K65" s="16">
        <v>2.0181816</v>
      </c>
      <c r="L65" s="16">
        <v>1.3638967</v>
      </c>
      <c r="M65" s="16">
        <v>1.0192404</v>
      </c>
      <c r="N65" s="2" t="s">
        <v>94</v>
      </c>
    </row>
    <row r="66" spans="2:13" ht="13.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4" ht="13.5">
      <c r="A67" s="2" t="s">
        <v>37</v>
      </c>
      <c r="B67" s="16">
        <v>12.757187</v>
      </c>
      <c r="C67" s="16">
        <v>16.246259</v>
      </c>
      <c r="D67" s="16">
        <v>17.439964</v>
      </c>
      <c r="E67" s="16">
        <v>18.032803</v>
      </c>
      <c r="F67" s="16">
        <v>18.385293</v>
      </c>
      <c r="G67" s="16">
        <v>18.502068</v>
      </c>
      <c r="H67" s="16">
        <v>1.1737896</v>
      </c>
      <c r="I67" s="16">
        <v>0.69708236</v>
      </c>
      <c r="J67" s="16">
        <v>0.57608095</v>
      </c>
      <c r="K67" s="16">
        <v>0.52031835</v>
      </c>
      <c r="L67" s="16">
        <v>0.48502672</v>
      </c>
      <c r="M67" s="16">
        <v>0.47358638</v>
      </c>
      <c r="N67" s="2" t="s">
        <v>94</v>
      </c>
    </row>
    <row r="68" spans="1:14" ht="13.5">
      <c r="A68" s="3" t="s">
        <v>38</v>
      </c>
      <c r="B68" s="17">
        <v>8.0988895</v>
      </c>
      <c r="C68" s="17">
        <v>8.0988063</v>
      </c>
      <c r="D68" s="17">
        <v>8.098662</v>
      </c>
      <c r="E68" s="17">
        <v>8.0983816</v>
      </c>
      <c r="F68" s="17">
        <v>8.0975299</v>
      </c>
      <c r="G68" s="17">
        <v>8.0961132</v>
      </c>
      <c r="H68" s="17">
        <v>8.0989323</v>
      </c>
      <c r="I68" s="17">
        <v>8.0989406</v>
      </c>
      <c r="J68" s="17">
        <v>8.0989437</v>
      </c>
      <c r="K68" s="17">
        <v>8.0989455</v>
      </c>
      <c r="L68" s="17">
        <v>8.0989472</v>
      </c>
      <c r="M68" s="17">
        <v>8.0989464</v>
      </c>
      <c r="N68" s="3" t="s">
        <v>95</v>
      </c>
    </row>
    <row r="69" spans="1:14" ht="13.5">
      <c r="A69" s="2" t="s">
        <v>39</v>
      </c>
      <c r="B69" s="16">
        <v>8.3857718</v>
      </c>
      <c r="C69" s="16">
        <v>9.5059293</v>
      </c>
      <c r="D69" s="16">
        <v>11.34329</v>
      </c>
      <c r="E69" s="16">
        <v>14.841192</v>
      </c>
      <c r="F69" s="16">
        <v>22.76474</v>
      </c>
      <c r="G69" s="16">
        <v>32.319889</v>
      </c>
      <c r="H69" s="16">
        <v>7.8697659</v>
      </c>
      <c r="I69" s="16">
        <v>7.6676486</v>
      </c>
      <c r="J69" s="16">
        <v>7.6001684</v>
      </c>
      <c r="K69" s="16">
        <v>7.566423</v>
      </c>
      <c r="L69" s="16">
        <v>7.5461725</v>
      </c>
      <c r="M69" s="16">
        <v>7.5394217</v>
      </c>
      <c r="N69" s="2" t="s">
        <v>94</v>
      </c>
    </row>
    <row r="70" spans="1:14" ht="13.5">
      <c r="A70" s="3" t="s">
        <v>40</v>
      </c>
      <c r="B70" s="17">
        <v>20.513213</v>
      </c>
      <c r="C70" s="17">
        <v>36.595525</v>
      </c>
      <c r="D70" s="17">
        <v>43.141989</v>
      </c>
      <c r="E70" s="17">
        <v>46.433667</v>
      </c>
      <c r="F70" s="17">
        <v>48.444191000000004</v>
      </c>
      <c r="G70" s="17">
        <v>49.141366</v>
      </c>
      <c r="H70" s="17">
        <v>0.89226344</v>
      </c>
      <c r="I70" s="17">
        <v>0.59460596</v>
      </c>
      <c r="J70" s="17">
        <v>0.52424696</v>
      </c>
      <c r="K70" s="17">
        <v>0.49035078</v>
      </c>
      <c r="L70" s="17">
        <v>0.47086066</v>
      </c>
      <c r="M70" s="17">
        <v>0.46457159</v>
      </c>
      <c r="N70" s="3" t="s">
        <v>95</v>
      </c>
    </row>
    <row r="71" spans="1:14" ht="13.5">
      <c r="A71" s="3" t="s">
        <v>41</v>
      </c>
      <c r="B71" s="17">
        <v>5.5280932</v>
      </c>
      <c r="C71" s="17">
        <v>1.3850883</v>
      </c>
      <c r="D71" s="17">
        <v>0.99029262</v>
      </c>
      <c r="E71" s="17">
        <v>0.78734905</v>
      </c>
      <c r="F71" s="17">
        <v>0.65364507</v>
      </c>
      <c r="G71" s="17">
        <v>0.60573752</v>
      </c>
      <c r="H71" s="17">
        <v>8.4329327</v>
      </c>
      <c r="I71" s="17">
        <v>8.8668675</v>
      </c>
      <c r="J71" s="17">
        <v>9.0601913</v>
      </c>
      <c r="K71" s="17">
        <v>9.1603328</v>
      </c>
      <c r="L71" s="17">
        <v>9.2210997</v>
      </c>
      <c r="M71" s="17">
        <v>9.241439</v>
      </c>
      <c r="N71" s="3" t="s">
        <v>95</v>
      </c>
    </row>
    <row r="72" spans="1:14" ht="13.5">
      <c r="A72" s="3" t="s">
        <v>42</v>
      </c>
      <c r="B72" s="17">
        <v>1.2273291</v>
      </c>
      <c r="C72" s="17">
        <v>0.70709769</v>
      </c>
      <c r="D72" s="17">
        <v>0.58292739</v>
      </c>
      <c r="E72" s="17">
        <v>0.52255869</v>
      </c>
      <c r="F72" s="17">
        <v>0.48655639</v>
      </c>
      <c r="G72" s="17">
        <v>0.47451847</v>
      </c>
      <c r="H72" s="17">
        <v>12.52736</v>
      </c>
      <c r="I72" s="17">
        <v>16.07647</v>
      </c>
      <c r="J72" s="17">
        <v>17.390607</v>
      </c>
      <c r="K72" s="17">
        <v>18.076145</v>
      </c>
      <c r="L72" s="17">
        <v>18.497377</v>
      </c>
      <c r="M72" s="17">
        <v>18.639565</v>
      </c>
      <c r="N72" s="3" t="s">
        <v>95</v>
      </c>
    </row>
    <row r="73" spans="1:14" ht="13.5">
      <c r="A73" s="3" t="s">
        <v>43</v>
      </c>
      <c r="B73" s="17">
        <v>7.1772205</v>
      </c>
      <c r="C73" s="17">
        <v>4.3165496</v>
      </c>
      <c r="D73" s="17">
        <v>1.629339</v>
      </c>
      <c r="E73" s="17">
        <v>1.0257142</v>
      </c>
      <c r="F73" s="17">
        <v>0.7338944</v>
      </c>
      <c r="G73" s="17">
        <v>0.62237286</v>
      </c>
      <c r="H73" s="17">
        <v>8.4738113</v>
      </c>
      <c r="I73" s="17">
        <v>8.6424658</v>
      </c>
      <c r="J73" s="17">
        <v>8.6830246</v>
      </c>
      <c r="K73" s="17">
        <v>8.6994805</v>
      </c>
      <c r="L73" s="17">
        <v>8.7080102</v>
      </c>
      <c r="M73" s="17">
        <v>8.7106205</v>
      </c>
      <c r="N73" s="3" t="s">
        <v>95</v>
      </c>
    </row>
    <row r="74" spans="1:14" ht="13.5">
      <c r="A74" s="2" t="s">
        <v>44</v>
      </c>
      <c r="B74" s="16">
        <v>2.161939</v>
      </c>
      <c r="C74" s="16">
        <v>0.9074451</v>
      </c>
      <c r="D74" s="16">
        <v>0.77261127</v>
      </c>
      <c r="E74" s="16">
        <v>0.71417003</v>
      </c>
      <c r="F74" s="16">
        <v>0.68150059</v>
      </c>
      <c r="G74" s="16">
        <v>0.67094908</v>
      </c>
      <c r="H74" s="16">
        <v>10.333452</v>
      </c>
      <c r="I74" s="16">
        <v>12.035796</v>
      </c>
      <c r="J74" s="16">
        <v>12.599065</v>
      </c>
      <c r="K74" s="16">
        <v>12.879792</v>
      </c>
      <c r="L74" s="16">
        <v>13.047911</v>
      </c>
      <c r="M74" s="16">
        <v>13.103905</v>
      </c>
      <c r="N74" s="2" t="s">
        <v>94</v>
      </c>
    </row>
    <row r="75" spans="1:14" ht="13.5">
      <c r="A75" s="3" t="s">
        <v>45</v>
      </c>
      <c r="B75" s="17">
        <v>6.4219476</v>
      </c>
      <c r="C75" s="17">
        <v>3.4875907</v>
      </c>
      <c r="D75" s="17">
        <v>1.9657085</v>
      </c>
      <c r="E75" s="17">
        <v>1.4143876</v>
      </c>
      <c r="F75" s="17">
        <v>1.2596164</v>
      </c>
      <c r="G75" s="17">
        <v>1.2160455</v>
      </c>
      <c r="H75" s="17">
        <v>8.5472304</v>
      </c>
      <c r="I75" s="17">
        <v>8.9322932</v>
      </c>
      <c r="J75" s="17">
        <v>9.0842674</v>
      </c>
      <c r="K75" s="17">
        <v>9.1607813</v>
      </c>
      <c r="L75" s="17">
        <v>9.2121924</v>
      </c>
      <c r="M75" s="17">
        <v>9.2301276</v>
      </c>
      <c r="N75" s="3" t="s">
        <v>95</v>
      </c>
    </row>
    <row r="76" spans="1:14" ht="13.5">
      <c r="A76" s="3" t="s">
        <v>46</v>
      </c>
      <c r="B76" s="17">
        <v>0.93758825</v>
      </c>
      <c r="C76" s="17">
        <v>0.46693775</v>
      </c>
      <c r="D76" s="17">
        <v>0.31553926</v>
      </c>
      <c r="E76" s="17">
        <v>0.22721556</v>
      </c>
      <c r="F76" s="17">
        <v>0.1669824</v>
      </c>
      <c r="G76" s="17">
        <v>0.14741592</v>
      </c>
      <c r="H76" s="17">
        <v>12.626964</v>
      </c>
      <c r="I76" s="17">
        <v>16.40035</v>
      </c>
      <c r="J76" s="17">
        <v>17.933449</v>
      </c>
      <c r="K76" s="17">
        <v>18.792538</v>
      </c>
      <c r="L76" s="17">
        <v>19.344128</v>
      </c>
      <c r="M76" s="17">
        <v>19.53453</v>
      </c>
      <c r="N76" s="3" t="s">
        <v>95</v>
      </c>
    </row>
    <row r="77" spans="1:14" ht="13.5">
      <c r="A77" s="3" t="s">
        <v>47</v>
      </c>
      <c r="B77" s="17">
        <v>0.65324395</v>
      </c>
      <c r="C77" s="17">
        <v>0.0153455</v>
      </c>
      <c r="D77" s="17">
        <v>-0.099996537</v>
      </c>
      <c r="E77" s="17">
        <v>-0.15232485</v>
      </c>
      <c r="F77" s="17">
        <v>-0.18618179</v>
      </c>
      <c r="G77" s="17">
        <v>-0.19829718</v>
      </c>
      <c r="H77" s="17">
        <v>12.415509</v>
      </c>
      <c r="I77" s="17">
        <v>15.376435</v>
      </c>
      <c r="J77" s="17">
        <v>16.431475</v>
      </c>
      <c r="K77" s="17">
        <v>16.985764</v>
      </c>
      <c r="L77" s="17">
        <v>17.330569</v>
      </c>
      <c r="M77" s="17">
        <v>17.447851</v>
      </c>
      <c r="N77" s="3" t="s">
        <v>95</v>
      </c>
    </row>
    <row r="78" spans="1:14" ht="13.5">
      <c r="A78" s="3" t="s">
        <v>48</v>
      </c>
      <c r="B78" s="17">
        <v>6.677411</v>
      </c>
      <c r="C78" s="17">
        <v>5.284049</v>
      </c>
      <c r="D78" s="17">
        <v>4.688235</v>
      </c>
      <c r="E78" s="17">
        <v>4.3608145</v>
      </c>
      <c r="F78" s="17">
        <v>4.1535742</v>
      </c>
      <c r="G78" s="17">
        <v>4.0824956</v>
      </c>
      <c r="H78" s="17">
        <v>9.4521584</v>
      </c>
      <c r="I78" s="17">
        <v>10.689236</v>
      </c>
      <c r="J78" s="17">
        <v>11.209411</v>
      </c>
      <c r="K78" s="17">
        <v>11.494903</v>
      </c>
      <c r="L78" s="17">
        <v>11.675143</v>
      </c>
      <c r="M78" s="17">
        <v>11.736779</v>
      </c>
      <c r="N78" s="3" t="s">
        <v>95</v>
      </c>
    </row>
    <row r="79" spans="2:13" ht="13.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4" ht="13.5">
      <c r="A80" s="3" t="s">
        <v>49</v>
      </c>
      <c r="B80" s="17">
        <v>7.0895444</v>
      </c>
      <c r="C80" s="17">
        <v>6.5157375</v>
      </c>
      <c r="D80" s="17">
        <v>6.3736338</v>
      </c>
      <c r="E80" s="17">
        <v>6.3390481</v>
      </c>
      <c r="F80" s="17">
        <v>6.4135339</v>
      </c>
      <c r="G80" s="17">
        <v>6.5987883</v>
      </c>
      <c r="H80" s="17">
        <v>9.1534582</v>
      </c>
      <c r="I80" s="17">
        <v>12.68565</v>
      </c>
      <c r="J80" s="17">
        <v>15.942378</v>
      </c>
      <c r="K80" s="17">
        <v>18.417666</v>
      </c>
      <c r="L80" s="17">
        <v>18.274171</v>
      </c>
      <c r="M80" s="17">
        <v>15.149904</v>
      </c>
      <c r="N80" s="3" t="s">
        <v>95</v>
      </c>
    </row>
    <row r="81" spans="1:14" ht="13.5">
      <c r="A81" s="3" t="s">
        <v>50</v>
      </c>
      <c r="B81" s="17">
        <v>9.2693662</v>
      </c>
      <c r="C81" s="17">
        <v>10.514717</v>
      </c>
      <c r="D81" s="17">
        <v>12.472037</v>
      </c>
      <c r="E81" s="17">
        <v>13.593987</v>
      </c>
      <c r="F81" s="17">
        <v>14.339019</v>
      </c>
      <c r="G81" s="17">
        <v>14.570279</v>
      </c>
      <c r="H81" s="17">
        <v>7.3945546</v>
      </c>
      <c r="I81" s="17">
        <v>7.0282849</v>
      </c>
      <c r="J81" s="17">
        <v>6.8722218</v>
      </c>
      <c r="K81" s="17">
        <v>6.7920824</v>
      </c>
      <c r="L81" s="17">
        <v>6.7431816</v>
      </c>
      <c r="M81" s="17">
        <v>6.7267348</v>
      </c>
      <c r="N81" s="3" t="s">
        <v>95</v>
      </c>
    </row>
    <row r="82" spans="1:14" ht="13.5">
      <c r="A82" s="3" t="s">
        <v>51</v>
      </c>
      <c r="B82" s="17">
        <v>8.5213115</v>
      </c>
      <c r="C82" s="17">
        <v>8.8404378</v>
      </c>
      <c r="D82" s="17">
        <v>8.9656572</v>
      </c>
      <c r="E82" s="17">
        <v>9.0054909</v>
      </c>
      <c r="F82" s="17">
        <v>9.0441083</v>
      </c>
      <c r="G82" s="17">
        <v>9.0666467</v>
      </c>
      <c r="H82" s="17">
        <v>7.5571778</v>
      </c>
      <c r="I82" s="17">
        <v>7.1466711</v>
      </c>
      <c r="J82" s="17">
        <v>6.9768066</v>
      </c>
      <c r="K82" s="17">
        <v>6.8368005</v>
      </c>
      <c r="L82" s="17">
        <v>6.7649971</v>
      </c>
      <c r="M82" s="17">
        <v>6.7358816</v>
      </c>
      <c r="N82" s="3" t="s">
        <v>95</v>
      </c>
    </row>
    <row r="83" spans="1:14" ht="13.5">
      <c r="A83" s="3" t="s">
        <v>52</v>
      </c>
      <c r="B83" s="17">
        <v>8.720555</v>
      </c>
      <c r="C83" s="17">
        <v>8.8368465</v>
      </c>
      <c r="D83" s="17">
        <v>8.9107863</v>
      </c>
      <c r="E83" s="17">
        <v>8.9671129</v>
      </c>
      <c r="F83" s="17">
        <v>8.997512</v>
      </c>
      <c r="G83" s="17">
        <v>9.015825</v>
      </c>
      <c r="H83" s="17">
        <v>6.2201704</v>
      </c>
      <c r="I83" s="17">
        <v>2.0260064</v>
      </c>
      <c r="J83" s="17">
        <v>1.1030972</v>
      </c>
      <c r="K83" s="17">
        <v>0.83135819</v>
      </c>
      <c r="L83" s="17">
        <v>0.6315652</v>
      </c>
      <c r="M83" s="17">
        <v>0.54781193</v>
      </c>
      <c r="N83" s="3" t="s">
        <v>95</v>
      </c>
    </row>
    <row r="84" spans="1:14" ht="13.5">
      <c r="A84" s="3" t="s">
        <v>53</v>
      </c>
      <c r="B84" s="17">
        <v>9.0342345</v>
      </c>
      <c r="C84" s="17">
        <v>9.5377149</v>
      </c>
      <c r="D84" s="17">
        <v>9.7077278</v>
      </c>
      <c r="E84" s="17">
        <v>9.8609024</v>
      </c>
      <c r="F84" s="17">
        <v>10.192909</v>
      </c>
      <c r="G84" s="17">
        <v>10.619741</v>
      </c>
      <c r="H84" s="17">
        <v>7.1546093</v>
      </c>
      <c r="I84" s="17">
        <v>6.3542624</v>
      </c>
      <c r="J84" s="17">
        <v>6.0337578</v>
      </c>
      <c r="K84" s="17">
        <v>5.858543</v>
      </c>
      <c r="L84" s="17">
        <v>5.7475545</v>
      </c>
      <c r="M84" s="17">
        <v>5.7094548</v>
      </c>
      <c r="N84" s="3" t="s">
        <v>95</v>
      </c>
    </row>
    <row r="85" spans="1:14" ht="13.5">
      <c r="A85" s="3" t="s">
        <v>54</v>
      </c>
      <c r="B85" s="17">
        <v>8.5287937</v>
      </c>
      <c r="C85" s="17">
        <v>9.3089875</v>
      </c>
      <c r="D85" s="17">
        <v>10.226513</v>
      </c>
      <c r="E85" s="17">
        <v>13.123359</v>
      </c>
      <c r="F85" s="17">
        <v>19.838506</v>
      </c>
      <c r="G85" s="17">
        <v>29.288865</v>
      </c>
      <c r="H85" s="17">
        <v>7.8467394</v>
      </c>
      <c r="I85" s="17">
        <v>7.7054583</v>
      </c>
      <c r="J85" s="17">
        <v>7.6537574</v>
      </c>
      <c r="K85" s="17">
        <v>7.6243272</v>
      </c>
      <c r="L85" s="17">
        <v>7.6107821</v>
      </c>
      <c r="M85" s="17">
        <v>7.6063435</v>
      </c>
      <c r="N85" s="3" t="s">
        <v>95</v>
      </c>
    </row>
    <row r="86" spans="1:14" ht="13.5">
      <c r="A86" s="3" t="s">
        <v>55</v>
      </c>
      <c r="B86" s="17">
        <v>8.1019611</v>
      </c>
      <c r="C86" s="17">
        <v>8.1107785</v>
      </c>
      <c r="D86" s="17">
        <v>8.1255465</v>
      </c>
      <c r="E86" s="17">
        <v>8.1553366</v>
      </c>
      <c r="F86" s="17">
        <v>8.2320528</v>
      </c>
      <c r="G86" s="17">
        <v>8.3494237</v>
      </c>
      <c r="H86" s="17">
        <v>8.0975712</v>
      </c>
      <c r="I86" s="17">
        <v>8.0966926</v>
      </c>
      <c r="J86" s="17">
        <v>8.096399</v>
      </c>
      <c r="K86" s="17">
        <v>8.0962529</v>
      </c>
      <c r="L86" s="17">
        <v>8.0961661</v>
      </c>
      <c r="M86" s="17">
        <v>8.096136</v>
      </c>
      <c r="N86" s="3" t="s">
        <v>95</v>
      </c>
    </row>
    <row r="87" spans="1:14" ht="13.5">
      <c r="A87" s="3" t="s">
        <v>56</v>
      </c>
      <c r="B87" s="17">
        <v>8.2021091</v>
      </c>
      <c r="C87" s="17">
        <v>8.4059277</v>
      </c>
      <c r="D87" s="17">
        <v>8.673452</v>
      </c>
      <c r="E87" s="17">
        <v>9.0944532</v>
      </c>
      <c r="F87" s="17">
        <v>9.871835</v>
      </c>
      <c r="G87" s="17">
        <v>12.053816</v>
      </c>
      <c r="H87" s="17">
        <v>8.0985889</v>
      </c>
      <c r="I87" s="17">
        <v>8.0777513</v>
      </c>
      <c r="J87" s="17">
        <v>8.0707958</v>
      </c>
      <c r="K87" s="17">
        <v>8.0673162</v>
      </c>
      <c r="L87" s="17">
        <v>8.0652278</v>
      </c>
      <c r="M87" s="17">
        <v>8.064532</v>
      </c>
      <c r="N87" s="3" t="s">
        <v>95</v>
      </c>
    </row>
    <row r="88" spans="1:14" ht="13.5">
      <c r="A88" s="3" t="s">
        <v>57</v>
      </c>
      <c r="B88" s="17">
        <v>5.8712391</v>
      </c>
      <c r="C88" s="17">
        <v>1.7370333</v>
      </c>
      <c r="D88" s="17">
        <v>1.0193047</v>
      </c>
      <c r="E88" s="17">
        <v>0.6439228</v>
      </c>
      <c r="F88" s="17">
        <v>0.43376053999999997</v>
      </c>
      <c r="G88" s="17">
        <v>0.42228034</v>
      </c>
      <c r="H88" s="17">
        <v>8.869123</v>
      </c>
      <c r="I88" s="17">
        <v>9.2289497</v>
      </c>
      <c r="J88" s="17">
        <v>9.3388798</v>
      </c>
      <c r="K88" s="17">
        <v>9.3917901</v>
      </c>
      <c r="L88" s="17">
        <v>9.4228613</v>
      </c>
      <c r="M88" s="17">
        <v>9.4331037</v>
      </c>
      <c r="N88" s="3" t="s">
        <v>95</v>
      </c>
    </row>
    <row r="89" spans="1:14" ht="13.5">
      <c r="A89" s="3" t="s">
        <v>58</v>
      </c>
      <c r="B89" s="17">
        <v>9.1555863</v>
      </c>
      <c r="C89" s="17">
        <v>9.8669425</v>
      </c>
      <c r="D89" s="17">
        <v>7.5412216</v>
      </c>
      <c r="E89" s="17">
        <v>6.2765517</v>
      </c>
      <c r="F89" s="17">
        <v>9.6326593</v>
      </c>
      <c r="G89" s="17">
        <v>6.968267</v>
      </c>
      <c r="H89" s="17">
        <v>6.2936203</v>
      </c>
      <c r="I89" s="17">
        <v>3.7569516</v>
      </c>
      <c r="J89" s="17">
        <v>3.366653</v>
      </c>
      <c r="K89" s="17">
        <v>3.0329157</v>
      </c>
      <c r="L89" s="17">
        <v>2.812233</v>
      </c>
      <c r="M89" s="17">
        <v>2.7373477</v>
      </c>
      <c r="N89" s="3" t="s">
        <v>95</v>
      </c>
    </row>
    <row r="90" spans="1:14" ht="13.5">
      <c r="A90" s="2" t="s">
        <v>59</v>
      </c>
      <c r="B90" s="16">
        <v>8.1110589</v>
      </c>
      <c r="C90" s="16">
        <v>8.1467236</v>
      </c>
      <c r="D90" s="16">
        <v>8.2055838</v>
      </c>
      <c r="E90" s="16">
        <v>8.3210622</v>
      </c>
      <c r="F90" s="16">
        <v>8.5913262</v>
      </c>
      <c r="G90" s="16">
        <v>8.8697673</v>
      </c>
      <c r="H90" s="16">
        <v>8.0931255</v>
      </c>
      <c r="I90" s="16">
        <v>8.0895329</v>
      </c>
      <c r="J90" s="16">
        <v>8.0883315</v>
      </c>
      <c r="K90" s="16">
        <v>8.0877323</v>
      </c>
      <c r="L90" s="16">
        <v>8.0873742</v>
      </c>
      <c r="M90" s="16">
        <v>8.087253</v>
      </c>
      <c r="N90" s="2" t="s">
        <v>94</v>
      </c>
    </row>
    <row r="91" spans="1:14" ht="13.5">
      <c r="A91" s="2" t="s">
        <v>60</v>
      </c>
      <c r="B91" s="16">
        <v>8.1320696</v>
      </c>
      <c r="C91" s="16">
        <v>8.2285001</v>
      </c>
      <c r="D91" s="16">
        <v>8.3763964</v>
      </c>
      <c r="E91" s="16">
        <v>8.5788286</v>
      </c>
      <c r="F91" s="16">
        <v>8.918958</v>
      </c>
      <c r="G91" s="16">
        <v>8.9150644</v>
      </c>
      <c r="H91" s="16">
        <v>8.0827443</v>
      </c>
      <c r="I91" s="16">
        <v>8.0728815</v>
      </c>
      <c r="J91" s="16">
        <v>8.0695951</v>
      </c>
      <c r="K91" s="16">
        <v>8.0679524</v>
      </c>
      <c r="L91" s="16">
        <v>8.0669653</v>
      </c>
      <c r="M91" s="16">
        <v>8.0666377</v>
      </c>
      <c r="N91" s="2" t="s">
        <v>94</v>
      </c>
    </row>
    <row r="92" spans="1:14" ht="13.5">
      <c r="A92" s="2" t="s">
        <v>61</v>
      </c>
      <c r="B92" s="16">
        <v>8.098918</v>
      </c>
      <c r="C92" s="16">
        <v>8.0989182</v>
      </c>
      <c r="D92" s="16">
        <v>8.0989169</v>
      </c>
      <c r="E92" s="16">
        <v>8.0989176</v>
      </c>
      <c r="F92" s="16">
        <v>8.098918</v>
      </c>
      <c r="G92" s="16">
        <v>8.0989175</v>
      </c>
      <c r="H92" s="16">
        <v>8.0989189</v>
      </c>
      <c r="I92" s="16">
        <v>8.098918</v>
      </c>
      <c r="J92" s="16">
        <v>8.0989183</v>
      </c>
      <c r="K92" s="16">
        <v>8.0989179</v>
      </c>
      <c r="L92" s="16">
        <v>8.0989187</v>
      </c>
      <c r="M92" s="16">
        <v>8.0989189</v>
      </c>
      <c r="N92" s="2" t="s">
        <v>94</v>
      </c>
    </row>
    <row r="93" spans="1:14" ht="13.5">
      <c r="A93" s="3" t="s">
        <v>62</v>
      </c>
      <c r="B93" s="17">
        <v>26.599841</v>
      </c>
      <c r="C93" s="17">
        <v>67.632958</v>
      </c>
      <c r="D93" s="17">
        <v>97.128046</v>
      </c>
      <c r="E93" s="18">
        <v>109.0678</v>
      </c>
      <c r="F93" s="18">
        <v>96.667675</v>
      </c>
      <c r="G93" s="18">
        <v>98.260369</v>
      </c>
      <c r="H93" s="17">
        <v>0.88974637</v>
      </c>
      <c r="I93" s="17">
        <v>0.57160644</v>
      </c>
      <c r="J93" s="17">
        <v>0.49763988</v>
      </c>
      <c r="K93" s="17">
        <v>0.46379933</v>
      </c>
      <c r="L93" s="17">
        <v>0.44411855</v>
      </c>
      <c r="M93" s="17">
        <v>0.43779522</v>
      </c>
      <c r="N93" s="3" t="s">
        <v>95</v>
      </c>
    </row>
    <row r="94" spans="1:14" ht="13.5">
      <c r="A94" s="3" t="s">
        <v>63</v>
      </c>
      <c r="B94" s="17">
        <v>28.822384</v>
      </c>
      <c r="C94" s="17">
        <v>83.395754</v>
      </c>
      <c r="D94" s="18">
        <v>116.83668</v>
      </c>
      <c r="E94" s="18">
        <v>99.009746</v>
      </c>
      <c r="F94" s="18">
        <v>99.814557</v>
      </c>
      <c r="G94" s="18" t="s">
        <v>0</v>
      </c>
      <c r="H94" s="17">
        <v>0.88234106</v>
      </c>
      <c r="I94" s="17">
        <v>0.57795309</v>
      </c>
      <c r="J94" s="17">
        <v>0.50768447</v>
      </c>
      <c r="K94" s="17">
        <v>0.47661957</v>
      </c>
      <c r="L94" s="17">
        <v>0.45790711</v>
      </c>
      <c r="M94" s="17">
        <v>0.45189455</v>
      </c>
      <c r="N94" s="3" t="s">
        <v>95</v>
      </c>
    </row>
    <row r="95" spans="1:14" ht="13.5">
      <c r="A95" s="3" t="s">
        <v>64</v>
      </c>
      <c r="B95" s="17">
        <v>11.435128</v>
      </c>
      <c r="C95" s="17">
        <v>25.793663</v>
      </c>
      <c r="D95" s="17">
        <v>68.388208</v>
      </c>
      <c r="E95" s="17">
        <v>87.007529</v>
      </c>
      <c r="F95" s="18" t="s">
        <v>0</v>
      </c>
      <c r="G95" s="18" t="s">
        <v>0</v>
      </c>
      <c r="H95" s="17">
        <v>4.3011855</v>
      </c>
      <c r="I95" s="17">
        <v>2.2663777</v>
      </c>
      <c r="J95" s="17">
        <v>1.6276625</v>
      </c>
      <c r="K95" s="17">
        <v>1.3897184</v>
      </c>
      <c r="L95" s="17">
        <v>1.3007224</v>
      </c>
      <c r="M95" s="17">
        <v>1.2766552</v>
      </c>
      <c r="N95" s="3" t="s">
        <v>95</v>
      </c>
    </row>
    <row r="96" spans="1:14" ht="13.5">
      <c r="A96" s="3" t="s">
        <v>65</v>
      </c>
      <c r="B96" s="17">
        <v>8.1638162</v>
      </c>
      <c r="C96" s="17">
        <v>8.3176975</v>
      </c>
      <c r="D96" s="17">
        <v>8.5210852</v>
      </c>
      <c r="E96" s="17">
        <v>8.7761124</v>
      </c>
      <c r="F96" s="17">
        <v>8.8628591</v>
      </c>
      <c r="G96" s="17">
        <v>9.1321033</v>
      </c>
      <c r="H96" s="17">
        <v>8.0844632</v>
      </c>
      <c r="I96" s="17">
        <v>8.0684056</v>
      </c>
      <c r="J96" s="17">
        <v>8.0630379</v>
      </c>
      <c r="K96" s="17">
        <v>8.0603531</v>
      </c>
      <c r="L96" s="17">
        <v>8.0587414</v>
      </c>
      <c r="M96" s="17">
        <v>8.058204</v>
      </c>
      <c r="N96" s="3" t="s">
        <v>95</v>
      </c>
    </row>
    <row r="97" spans="1:14" ht="13.5">
      <c r="A97" s="3" t="s">
        <v>66</v>
      </c>
      <c r="B97" s="17">
        <v>6.7424357</v>
      </c>
      <c r="C97" s="17">
        <v>7.3037428</v>
      </c>
      <c r="D97" s="17">
        <v>8.1217894</v>
      </c>
      <c r="E97" s="17">
        <v>9.2103125</v>
      </c>
      <c r="F97" s="17">
        <v>9.5995736</v>
      </c>
      <c r="G97" s="17">
        <v>10.729163</v>
      </c>
      <c r="H97" s="17">
        <v>6.4410978</v>
      </c>
      <c r="I97" s="17">
        <v>6.379003</v>
      </c>
      <c r="J97" s="17">
        <v>6.3581612</v>
      </c>
      <c r="K97" s="17">
        <v>6.3477126</v>
      </c>
      <c r="L97" s="17">
        <v>6.3414347</v>
      </c>
      <c r="M97" s="17">
        <v>6.3393397</v>
      </c>
      <c r="N97" s="3" t="s">
        <v>95</v>
      </c>
    </row>
    <row r="98" spans="1:14" ht="13.5">
      <c r="A98" s="3" t="s">
        <v>67</v>
      </c>
      <c r="B98" s="17">
        <v>8.3493574</v>
      </c>
      <c r="C98" s="17">
        <v>8.8043227</v>
      </c>
      <c r="D98" s="17">
        <v>8.887525</v>
      </c>
      <c r="E98" s="17">
        <v>9.1849385</v>
      </c>
      <c r="F98" s="17">
        <v>6.1632761</v>
      </c>
      <c r="G98" s="17">
        <v>14.116169</v>
      </c>
      <c r="H98" s="17">
        <v>7.9673951</v>
      </c>
      <c r="I98" s="17">
        <v>7.8859325</v>
      </c>
      <c r="J98" s="17">
        <v>7.8583713</v>
      </c>
      <c r="K98" s="17">
        <v>7.8445131</v>
      </c>
      <c r="L98" s="17">
        <v>7.8361722</v>
      </c>
      <c r="M98" s="17">
        <v>7.8333882</v>
      </c>
      <c r="N98" s="3" t="s">
        <v>95</v>
      </c>
    </row>
    <row r="99" spans="1:14" ht="13.5">
      <c r="A99" s="3" t="s">
        <v>68</v>
      </c>
      <c r="B99" s="17">
        <v>8.1012065</v>
      </c>
      <c r="C99" s="17">
        <v>8.1093296</v>
      </c>
      <c r="D99" s="17">
        <v>8.122832</v>
      </c>
      <c r="E99" s="17">
        <v>8.1496924</v>
      </c>
      <c r="F99" s="17">
        <v>8.2292354</v>
      </c>
      <c r="G99" s="17">
        <v>8.3583065</v>
      </c>
      <c r="H99" s="17">
        <v>8.0971415</v>
      </c>
      <c r="I99" s="17">
        <v>8.0963255</v>
      </c>
      <c r="J99" s="17">
        <v>8.0960538</v>
      </c>
      <c r="K99" s="17">
        <v>8.0959213</v>
      </c>
      <c r="L99" s="17">
        <v>8.0958374</v>
      </c>
      <c r="M99" s="17">
        <v>8.0958105</v>
      </c>
      <c r="N99" s="3" t="s">
        <v>95</v>
      </c>
    </row>
    <row r="100" spans="1:14" ht="13.5">
      <c r="A100" s="3" t="s">
        <v>69</v>
      </c>
      <c r="B100" s="17">
        <v>8.0989182</v>
      </c>
      <c r="C100" s="17">
        <v>8.0989192</v>
      </c>
      <c r="D100" s="17">
        <v>8.0989193</v>
      </c>
      <c r="E100" s="17">
        <v>8.09892</v>
      </c>
      <c r="F100" s="17">
        <v>8.0989177</v>
      </c>
      <c r="G100" s="17">
        <v>8.0989179</v>
      </c>
      <c r="H100" s="17">
        <v>8.0989174</v>
      </c>
      <c r="I100" s="17">
        <v>8.0989175</v>
      </c>
      <c r="J100" s="17">
        <v>8.0989168</v>
      </c>
      <c r="K100" s="17">
        <v>8.0989191</v>
      </c>
      <c r="L100" s="17">
        <v>8.0989166</v>
      </c>
      <c r="M100" s="17">
        <v>8.0989193</v>
      </c>
      <c r="N100" s="3" t="s">
        <v>95</v>
      </c>
    </row>
    <row r="102" spans="2:7" ht="13.5">
      <c r="B102" s="5"/>
      <c r="C102" s="5"/>
      <c r="D102" s="5"/>
      <c r="E102" s="5"/>
      <c r="F102" s="5"/>
      <c r="G102" s="5"/>
    </row>
    <row r="103" spans="2:13" ht="13.5">
      <c r="B103" t="s">
        <v>71</v>
      </c>
      <c r="C103" t="s">
        <v>73</v>
      </c>
      <c r="D103" t="s">
        <v>75</v>
      </c>
      <c r="E103" t="s">
        <v>77</v>
      </c>
      <c r="F103" t="s">
        <v>79</v>
      </c>
      <c r="G103" t="s">
        <v>81</v>
      </c>
      <c r="H103" t="s">
        <v>83</v>
      </c>
      <c r="I103" t="s">
        <v>85</v>
      </c>
      <c r="J103" t="s">
        <v>87</v>
      </c>
      <c r="K103" t="s">
        <v>89</v>
      </c>
      <c r="L103" t="s">
        <v>91</v>
      </c>
      <c r="M103" t="s">
        <v>93</v>
      </c>
    </row>
    <row r="104" spans="1:13" ht="13.5">
      <c r="A104" t="s">
        <v>97</v>
      </c>
      <c r="B104" s="5">
        <f>AVERAGE(B6,B25,B27,B30,B32,B33)</f>
        <v>8.043667350000002</v>
      </c>
      <c r="C104" s="5">
        <f aca="true" t="shared" si="0" ref="C104:M104">AVERAGE(C6,C25,C27,C30,C32,C33)</f>
        <v>7.824196416666666</v>
      </c>
      <c r="D104" s="5">
        <f t="shared" si="0"/>
        <v>7.614762316666666</v>
      </c>
      <c r="E104" s="5">
        <f t="shared" si="0"/>
        <v>7.3426979</v>
      </c>
      <c r="F104" s="5">
        <f t="shared" si="0"/>
        <v>6.998481583333334</v>
      </c>
      <c r="G104" s="5">
        <f t="shared" si="0"/>
        <v>7.060154216666667</v>
      </c>
      <c r="H104" s="5">
        <f t="shared" si="0"/>
        <v>8.09043465</v>
      </c>
      <c r="I104" s="5">
        <f t="shared" si="0"/>
        <v>8.048203766666667</v>
      </c>
      <c r="J104" s="5">
        <f t="shared" si="0"/>
        <v>8.114653016666667</v>
      </c>
      <c r="K104" s="5">
        <f t="shared" si="0"/>
        <v>8.092890583333332</v>
      </c>
      <c r="L104" s="5">
        <f t="shared" si="0"/>
        <v>8.049178219999998</v>
      </c>
      <c r="M104" s="5">
        <f t="shared" si="0"/>
        <v>11.29734924</v>
      </c>
    </row>
    <row r="105" spans="2:13" ht="13.5">
      <c r="B105" s="5">
        <f>STDEV(B6,B25,B27,B30,B32,B33)</f>
        <v>0.13868358962247312</v>
      </c>
      <c r="C105" s="5">
        <f aca="true" t="shared" si="1" ref="C105:M105">STDEV(C6,C25,C27,C30,C32,C33)</f>
        <v>0.5145700686356669</v>
      </c>
      <c r="D105" s="5">
        <f t="shared" si="1"/>
        <v>1.1711980726596718</v>
      </c>
      <c r="E105" s="5">
        <f t="shared" si="1"/>
        <v>2.025711925857117</v>
      </c>
      <c r="F105" s="5">
        <f t="shared" si="1"/>
        <v>3.1612875540502117</v>
      </c>
      <c r="G105" s="5">
        <f t="shared" si="1"/>
        <v>3.610274725256304</v>
      </c>
      <c r="H105" s="5">
        <f t="shared" si="1"/>
        <v>0.09485644911268845</v>
      </c>
      <c r="I105" s="5">
        <f t="shared" si="1"/>
        <v>0.1981719933288789</v>
      </c>
      <c r="J105" s="5">
        <f t="shared" si="1"/>
        <v>0.241019054198881</v>
      </c>
      <c r="K105" s="5">
        <f t="shared" si="1"/>
        <v>0.2802862412839972</v>
      </c>
      <c r="L105" s="5">
        <f t="shared" si="1"/>
        <v>0.26469873339889205</v>
      </c>
      <c r="M105" s="5">
        <f t="shared" si="1"/>
        <v>7.23679547084732</v>
      </c>
    </row>
    <row r="106" spans="1:13" ht="13.5">
      <c r="A106" t="s">
        <v>99</v>
      </c>
      <c r="B106" s="5">
        <f>AVERAGE(B2:B5,B7:B24,B26,B28,B29,B31,B34,B35)</f>
        <v>7.9345445367857135</v>
      </c>
      <c r="C106" s="5">
        <f aca="true" t="shared" si="2" ref="C106:M106">AVERAGE(C2:C5,C7:C24,C26,C28,C29,C31,C34,C35)</f>
        <v>8.249360477142858</v>
      </c>
      <c r="D106" s="5">
        <f t="shared" si="2"/>
        <v>8.420189665</v>
      </c>
      <c r="E106" s="5">
        <f t="shared" si="2"/>
        <v>8.588550969285713</v>
      </c>
      <c r="F106" s="5">
        <f t="shared" si="2"/>
        <v>8.7400923825</v>
      </c>
      <c r="G106" s="5">
        <f t="shared" si="2"/>
        <v>8.767427765</v>
      </c>
      <c r="H106" s="5">
        <f t="shared" si="2"/>
        <v>8.372844771428571</v>
      </c>
      <c r="I106" s="5">
        <f t="shared" si="2"/>
        <v>9.151392435714286</v>
      </c>
      <c r="J106" s="5">
        <f t="shared" si="2"/>
        <v>10.748296507142854</v>
      </c>
      <c r="K106" s="5">
        <f t="shared" si="2"/>
        <v>11.591817035714286</v>
      </c>
      <c r="L106" s="5">
        <f t="shared" si="2"/>
        <v>11.995861046428574</v>
      </c>
      <c r="M106" s="5">
        <f t="shared" si="2"/>
        <v>12.553335207142856</v>
      </c>
    </row>
    <row r="107" spans="2:13" ht="13.5">
      <c r="B107" s="5">
        <f>STDEV(B2:B5,B7:B24,B26,B28,B29,B31,B34,B35)</f>
        <v>2.6088599032042805</v>
      </c>
      <c r="C107" s="5">
        <f aca="true" t="shared" si="3" ref="C107:M107">STDEV(C2:C5,C7:C24,C26,C28,C29,C31,C34,C35)</f>
        <v>5.109943374948506</v>
      </c>
      <c r="D107" s="5">
        <f t="shared" si="3"/>
        <v>6.26475491122104</v>
      </c>
      <c r="E107" s="5">
        <f t="shared" si="3"/>
        <v>6.889241215485368</v>
      </c>
      <c r="F107" s="5">
        <f t="shared" si="3"/>
        <v>7.368081178614731</v>
      </c>
      <c r="G107" s="5">
        <f t="shared" si="3"/>
        <v>7.621254049511489</v>
      </c>
      <c r="H107" s="5">
        <f t="shared" si="3"/>
        <v>2.3805323024114724</v>
      </c>
      <c r="I107" s="5">
        <f t="shared" si="3"/>
        <v>5.061386293177542</v>
      </c>
      <c r="J107" s="5">
        <f t="shared" si="3"/>
        <v>11.879342256193485</v>
      </c>
      <c r="K107" s="5">
        <f t="shared" si="3"/>
        <v>15.6432800391608</v>
      </c>
      <c r="L107" s="5">
        <f t="shared" si="3"/>
        <v>17.036000697401235</v>
      </c>
      <c r="M107" s="5">
        <f t="shared" si="3"/>
        <v>17.894083208292187</v>
      </c>
    </row>
    <row r="108" spans="1:13" ht="13.5">
      <c r="A108" t="s">
        <v>101</v>
      </c>
      <c r="B108" s="5">
        <f>AVERAGE(B37,B38,B40:B63)</f>
        <v>7.761017432307693</v>
      </c>
      <c r="C108" s="5">
        <f aca="true" t="shared" si="4" ref="C108:M108">AVERAGE(C37,C38,C40:C63)</f>
        <v>8.405249923076923</v>
      </c>
      <c r="D108" s="5">
        <f t="shared" si="4"/>
        <v>9.03253577346154</v>
      </c>
      <c r="E108" s="5">
        <f t="shared" si="4"/>
        <v>9.598067806538463</v>
      </c>
      <c r="F108" s="5">
        <f t="shared" si="4"/>
        <v>10.312799878384617</v>
      </c>
      <c r="G108" s="5">
        <f t="shared" si="4"/>
        <v>10.778806003076921</v>
      </c>
      <c r="H108" s="5">
        <f t="shared" si="4"/>
        <v>8.323073197692308</v>
      </c>
      <c r="I108" s="5">
        <f t="shared" si="4"/>
        <v>9.252106998846154</v>
      </c>
      <c r="J108" s="5">
        <f t="shared" si="4"/>
        <v>10.058767696153845</v>
      </c>
      <c r="K108" s="5">
        <f t="shared" si="4"/>
        <v>10.831228995384617</v>
      </c>
      <c r="L108" s="5">
        <f t="shared" si="4"/>
        <v>11.93259165923077</v>
      </c>
      <c r="M108" s="5">
        <f t="shared" si="4"/>
        <v>12.65730944730769</v>
      </c>
    </row>
    <row r="109" spans="2:13" ht="13.5">
      <c r="B109" s="5">
        <f>STDEV(B37,B38,B40:B63)</f>
        <v>3.6887157194638656</v>
      </c>
      <c r="C109" s="5">
        <f aca="true" t="shared" si="5" ref="C109:M109">STDEV(C37,C38,C40:C63)</f>
        <v>7.241283375376032</v>
      </c>
      <c r="D109" s="5">
        <f t="shared" si="5"/>
        <v>9.648604826338234</v>
      </c>
      <c r="E109" s="5">
        <f t="shared" si="5"/>
        <v>11.638855631170262</v>
      </c>
      <c r="F109" s="5">
        <f t="shared" si="5"/>
        <v>13.775379288938836</v>
      </c>
      <c r="G109" s="5">
        <f t="shared" si="5"/>
        <v>14.93525874773112</v>
      </c>
      <c r="H109" s="5">
        <f t="shared" si="5"/>
        <v>3.5125550461231723</v>
      </c>
      <c r="I109" s="5">
        <f t="shared" si="5"/>
        <v>7.527098881285697</v>
      </c>
      <c r="J109" s="5">
        <f t="shared" si="5"/>
        <v>10.019693706806533</v>
      </c>
      <c r="K109" s="5">
        <f t="shared" si="5"/>
        <v>11.79197650229302</v>
      </c>
      <c r="L109" s="5">
        <f t="shared" si="5"/>
        <v>14.25691046003229</v>
      </c>
      <c r="M109" s="5">
        <f t="shared" si="5"/>
        <v>16.013590178535313</v>
      </c>
    </row>
    <row r="110" spans="1:13" ht="13.5">
      <c r="A110" t="s">
        <v>103</v>
      </c>
      <c r="B110" s="5">
        <f>AVERAGE(B39,B64,B65)</f>
        <v>8.111043266666668</v>
      </c>
      <c r="C110" s="5">
        <f aca="true" t="shared" si="6" ref="C110:M110">AVERAGE(C39,C64,C65)</f>
        <v>8.073286366666666</v>
      </c>
      <c r="D110" s="5">
        <f t="shared" si="6"/>
        <v>8.0563176</v>
      </c>
      <c r="E110" s="5">
        <f t="shared" si="6"/>
        <v>8.046226933333335</v>
      </c>
      <c r="F110" s="5">
        <f t="shared" si="6"/>
        <v>8.039517166666666</v>
      </c>
      <c r="G110" s="5">
        <f t="shared" si="6"/>
        <v>8.037151866666667</v>
      </c>
      <c r="H110" s="5">
        <f t="shared" si="6"/>
        <v>7.829937066666666</v>
      </c>
      <c r="I110" s="5">
        <f t="shared" si="6"/>
        <v>7.276620266666666</v>
      </c>
      <c r="J110" s="5">
        <f t="shared" si="6"/>
        <v>6.7464893</v>
      </c>
      <c r="K110" s="5">
        <f t="shared" si="6"/>
        <v>6.428278133333333</v>
      </c>
      <c r="L110" s="5">
        <f t="shared" si="6"/>
        <v>6.025186166666668</v>
      </c>
      <c r="M110" s="5">
        <f t="shared" si="6"/>
        <v>5.701154866666667</v>
      </c>
    </row>
    <row r="111" spans="2:13" ht="13.5">
      <c r="B111" s="5">
        <f>STDEV(B39,B64,B65)</f>
        <v>0.5499243486328894</v>
      </c>
      <c r="C111" s="5">
        <f aca="true" t="shared" si="7" ref="C111:M111">STDEV(C39,C64,C65)</f>
        <v>0.8716878430438827</v>
      </c>
      <c r="D111" s="5">
        <f t="shared" si="7"/>
        <v>0.9533128134902181</v>
      </c>
      <c r="E111" s="5">
        <f t="shared" si="7"/>
        <v>0.9884550300472678</v>
      </c>
      <c r="F111" s="5">
        <f t="shared" si="7"/>
        <v>1.0078038288125868</v>
      </c>
      <c r="G111" s="5">
        <f t="shared" si="7"/>
        <v>1.0139837716504172</v>
      </c>
      <c r="H111" s="5">
        <f t="shared" si="7"/>
        <v>0.7333667888493557</v>
      </c>
      <c r="I111" s="5">
        <f t="shared" si="7"/>
        <v>2.43318435495799</v>
      </c>
      <c r="J111" s="5">
        <f t="shared" si="7"/>
        <v>3.7627636676138545</v>
      </c>
      <c r="K111" s="5">
        <f t="shared" si="7"/>
        <v>4.779063695259435</v>
      </c>
      <c r="L111" s="5">
        <f t="shared" si="7"/>
        <v>5.787429880836296</v>
      </c>
      <c r="M111" s="5">
        <f t="shared" si="7"/>
        <v>6.3883086933625375</v>
      </c>
    </row>
    <row r="112" spans="1:13" ht="13.5">
      <c r="A112" t="s">
        <v>105</v>
      </c>
      <c r="B112" s="5">
        <f>AVERAGE(B68,B70:B73,B75:B78)</f>
        <v>6.359437344444443</v>
      </c>
      <c r="C112" s="5">
        <f aca="true" t="shared" si="8" ref="C112:M112">AVERAGE(C68,C70:C73,C75:C78)</f>
        <v>6.706332204444445</v>
      </c>
      <c r="D112" s="5">
        <f t="shared" si="8"/>
        <v>6.812521803666666</v>
      </c>
      <c r="E112" s="5">
        <f t="shared" si="8"/>
        <v>6.968640372222222</v>
      </c>
      <c r="F112" s="5">
        <f t="shared" si="8"/>
        <v>7.0899786633333335</v>
      </c>
      <c r="G112" s="5">
        <f t="shared" si="8"/>
        <v>7.131974209999999</v>
      </c>
      <c r="H112" s="5">
        <f t="shared" si="8"/>
        <v>9.051906837777778</v>
      </c>
      <c r="I112" s="5">
        <f t="shared" si="8"/>
        <v>10.40862934</v>
      </c>
      <c r="J112" s="5">
        <f t="shared" si="8"/>
        <v>10.935068439999998</v>
      </c>
      <c r="K112" s="5">
        <f t="shared" si="8"/>
        <v>11.217693431111112</v>
      </c>
      <c r="L112" s="5">
        <f t="shared" si="8"/>
        <v>11.395369684444445</v>
      </c>
      <c r="M112" s="5">
        <f t="shared" si="8"/>
        <v>11.456047787777777</v>
      </c>
    </row>
    <row r="113" spans="2:13" ht="13.5">
      <c r="B113" s="5">
        <f>STDEV(B68,B70:B73,B75:B78)</f>
        <v>6.053052968888692</v>
      </c>
      <c r="C113" s="5">
        <f aca="true" t="shared" si="9" ref="C113:M113">STDEV(C68,C70:C73,C75:C78)</f>
        <v>11.518479039386884</v>
      </c>
      <c r="D113" s="5">
        <f t="shared" si="9"/>
        <v>13.870173990364325</v>
      </c>
      <c r="E113" s="5">
        <f t="shared" si="9"/>
        <v>15.031836126859252</v>
      </c>
      <c r="F113" s="5">
        <f t="shared" si="9"/>
        <v>15.73254351649236</v>
      </c>
      <c r="G113" s="5">
        <f t="shared" si="9"/>
        <v>15.975846691215422</v>
      </c>
      <c r="H113" s="5">
        <f t="shared" si="9"/>
        <v>3.61928500888227</v>
      </c>
      <c r="I113" s="5">
        <f t="shared" si="9"/>
        <v>5.026288590827104</v>
      </c>
      <c r="J113" s="5">
        <f t="shared" si="9"/>
        <v>5.583213625923497</v>
      </c>
      <c r="K113" s="5">
        <f t="shared" si="9"/>
        <v>5.888246736704786</v>
      </c>
      <c r="L113" s="5">
        <f t="shared" si="9"/>
        <v>6.081252372385037</v>
      </c>
      <c r="M113" s="5">
        <f t="shared" si="9"/>
        <v>6.147403645349647</v>
      </c>
    </row>
    <row r="114" spans="1:13" ht="13.5">
      <c r="A114" t="s">
        <v>107</v>
      </c>
      <c r="B114" s="5">
        <f>AVERAGE(B67,B69,B74)</f>
        <v>7.768299266666667</v>
      </c>
      <c r="C114" s="5">
        <f aca="true" t="shared" si="10" ref="C114:M114">AVERAGE(C67,C69,C74)</f>
        <v>8.886544466666667</v>
      </c>
      <c r="D114" s="5">
        <f t="shared" si="10"/>
        <v>9.851955089999999</v>
      </c>
      <c r="E114" s="5">
        <f t="shared" si="10"/>
        <v>11.19605501</v>
      </c>
      <c r="F114" s="5">
        <f t="shared" si="10"/>
        <v>13.94384453</v>
      </c>
      <c r="G114" s="5">
        <f t="shared" si="10"/>
        <v>17.164302026666668</v>
      </c>
      <c r="H114" s="5">
        <f t="shared" si="10"/>
        <v>6.4590024999999995</v>
      </c>
      <c r="I114" s="5">
        <f t="shared" si="10"/>
        <v>6.8001756533333335</v>
      </c>
      <c r="J114" s="5">
        <f t="shared" si="10"/>
        <v>6.925104783333334</v>
      </c>
      <c r="K114" s="5">
        <f t="shared" si="10"/>
        <v>6.988844449999999</v>
      </c>
      <c r="L114" s="5">
        <f t="shared" si="10"/>
        <v>7.026370073333332</v>
      </c>
      <c r="M114" s="5">
        <f t="shared" si="10"/>
        <v>7.038971026666666</v>
      </c>
    </row>
    <row r="115" spans="2:13" ht="13.5">
      <c r="B115" s="5">
        <f>STDEV(B67,B69,B74)</f>
        <v>5.324544515021147</v>
      </c>
      <c r="C115" s="5">
        <f aca="true" t="shared" si="11" ref="C115:M115">STDEV(C67,C69,C74)</f>
        <v>7.688142242670253</v>
      </c>
      <c r="D115" s="5">
        <f t="shared" si="11"/>
        <v>8.433162017707128</v>
      </c>
      <c r="E115" s="5">
        <f t="shared" si="11"/>
        <v>9.216779792546445</v>
      </c>
      <c r="F115" s="5">
        <f t="shared" si="11"/>
        <v>11.692399843214107</v>
      </c>
      <c r="G115" s="5">
        <f t="shared" si="11"/>
        <v>15.866822708548135</v>
      </c>
      <c r="H115" s="5">
        <f t="shared" si="11"/>
        <v>4.739994076850531</v>
      </c>
      <c r="I115" s="5">
        <f t="shared" si="11"/>
        <v>5.718914996516333</v>
      </c>
      <c r="J115" s="5">
        <f t="shared" si="11"/>
        <v>6.03985260842919</v>
      </c>
      <c r="K115" s="5">
        <f t="shared" si="11"/>
        <v>6.199947174156097</v>
      </c>
      <c r="L115" s="5">
        <f t="shared" si="11"/>
        <v>6.297552006950336</v>
      </c>
      <c r="M115" s="5">
        <f t="shared" si="11"/>
        <v>6.33001384421942</v>
      </c>
    </row>
    <row r="116" spans="1:13" ht="13.5">
      <c r="A116" t="s">
        <v>109</v>
      </c>
      <c r="B116" s="5">
        <f>AVERAGE(B80:B89,B93:B100)</f>
        <v>10.489321549999996</v>
      </c>
      <c r="C116" s="5">
        <f aca="true" t="shared" si="12" ref="C116:M116">AVERAGE(C80:C89,C93:C100)</f>
        <v>16.618417222222224</v>
      </c>
      <c r="D116" s="5">
        <f t="shared" si="12"/>
        <v>22.562275822222222</v>
      </c>
      <c r="E116" s="5">
        <f t="shared" si="12"/>
        <v>23.531400855555553</v>
      </c>
      <c r="F116" s="5">
        <f t="shared" si="12"/>
        <v>19.672469984705884</v>
      </c>
      <c r="G116" s="5">
        <f t="shared" si="12"/>
        <v>15.978060046250002</v>
      </c>
      <c r="H116" s="5">
        <f t="shared" si="12"/>
        <v>6.747105612777777</v>
      </c>
      <c r="I116" s="5">
        <f t="shared" si="12"/>
        <v>6.336177757222222</v>
      </c>
      <c r="J116" s="5">
        <f t="shared" si="12"/>
        <v>6.364570791666666</v>
      </c>
      <c r="K116" s="5">
        <f t="shared" si="12"/>
        <v>6.4292560383333335</v>
      </c>
      <c r="L116" s="5">
        <f t="shared" si="12"/>
        <v>6.377921669999998</v>
      </c>
      <c r="M116" s="5">
        <f t="shared" si="12"/>
        <v>6.188847594444444</v>
      </c>
    </row>
    <row r="117" spans="2:13" ht="13.5">
      <c r="B117" s="5">
        <f>STDEV(B80:B89,B93:B100)</f>
        <v>6.380272678243194</v>
      </c>
      <c r="C117" s="5">
        <f aca="true" t="shared" si="13" ref="C117:M117">STDEV(C80:C89,C93:C100)</f>
        <v>22.067262044716614</v>
      </c>
      <c r="D117" s="5">
        <f>STDEV(D80:D89,D93:D100)</f>
        <v>34.042947007370124</v>
      </c>
      <c r="E117" s="5">
        <f t="shared" si="13"/>
        <v>34.747104318833586</v>
      </c>
      <c r="F117" s="5">
        <f t="shared" si="13"/>
        <v>29.828292511452</v>
      </c>
      <c r="G117" s="5">
        <f t="shared" si="13"/>
        <v>22.740919154212364</v>
      </c>
      <c r="H117" s="5">
        <f t="shared" si="13"/>
        <v>2.4081434848701733</v>
      </c>
      <c r="I117" s="5">
        <f t="shared" si="13"/>
        <v>3.2323533199135914</v>
      </c>
      <c r="J117" s="5">
        <f t="shared" si="13"/>
        <v>3.8183033778784052</v>
      </c>
      <c r="K117" s="5">
        <f t="shared" si="13"/>
        <v>4.267090582331807</v>
      </c>
      <c r="L117" s="5">
        <f t="shared" si="13"/>
        <v>4.280102065277166</v>
      </c>
      <c r="M117" s="5">
        <f t="shared" si="13"/>
        <v>3.8207397707182746</v>
      </c>
    </row>
    <row r="118" spans="1:13" ht="13.5">
      <c r="A118" t="s">
        <v>111</v>
      </c>
      <c r="B118" s="5">
        <f>AVERAGE(B90:B92)</f>
        <v>8.114015499999999</v>
      </c>
      <c r="C118" s="5">
        <f aca="true" t="shared" si="14" ref="C118:M118">AVERAGE(C90:C92)</f>
        <v>8.1580473</v>
      </c>
      <c r="D118" s="5">
        <f t="shared" si="14"/>
        <v>8.226965700000001</v>
      </c>
      <c r="E118" s="5">
        <f t="shared" si="14"/>
        <v>8.332936133333334</v>
      </c>
      <c r="F118" s="5">
        <f t="shared" si="14"/>
        <v>8.536400733333332</v>
      </c>
      <c r="G118" s="5">
        <f t="shared" si="14"/>
        <v>8.627916399999998</v>
      </c>
      <c r="H118" s="5">
        <f t="shared" si="14"/>
        <v>8.091596233333334</v>
      </c>
      <c r="I118" s="5">
        <f t="shared" si="14"/>
        <v>8.0871108</v>
      </c>
      <c r="J118" s="5">
        <f t="shared" si="14"/>
        <v>8.085614966666668</v>
      </c>
      <c r="K118" s="5">
        <f t="shared" si="14"/>
        <v>8.084867533333334</v>
      </c>
      <c r="L118" s="5">
        <f t="shared" si="14"/>
        <v>8.0844194</v>
      </c>
      <c r="M118" s="5">
        <f t="shared" si="14"/>
        <v>8.084269866666666</v>
      </c>
    </row>
    <row r="119" spans="2:13" ht="13.5">
      <c r="B119" s="5">
        <f>STDEV(B90:B92)</f>
        <v>0.016772395723628753</v>
      </c>
      <c r="C119" s="5">
        <f aca="true" t="shared" si="15" ref="C119:M119">STDEV(C90:C92)</f>
        <v>0.0655289007856075</v>
      </c>
      <c r="D119" s="5">
        <f t="shared" si="15"/>
        <v>0.1399700234541527</v>
      </c>
      <c r="E119" s="5">
        <f t="shared" si="15"/>
        <v>0.24017573711724427</v>
      </c>
      <c r="F119" s="5">
        <f t="shared" si="15"/>
        <v>0.41276991843691463</v>
      </c>
      <c r="G119" s="5">
        <f t="shared" si="15"/>
        <v>0.45868598623462375</v>
      </c>
      <c r="H119" s="5">
        <f t="shared" si="15"/>
        <v>0.008195023715238892</v>
      </c>
      <c r="I119" s="5">
        <f>STDEV(I90:I92)</f>
        <v>0.013186157869902885</v>
      </c>
      <c r="J119" s="5">
        <f t="shared" si="15"/>
        <v>0.014849147435907347</v>
      </c>
      <c r="K119" s="5">
        <f t="shared" si="15"/>
        <v>0.01568026509990652</v>
      </c>
      <c r="L119" s="5">
        <f t="shared" si="15"/>
        <v>0.016180329884461886</v>
      </c>
      <c r="M119" s="5">
        <f t="shared" si="15"/>
        <v>0.01634604789309438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115" zoomScaleNormal="115" workbookViewId="0" topLeftCell="A22">
      <selection activeCell="B40" sqref="B40:N55"/>
    </sheetView>
  </sheetViews>
  <sheetFormatPr defaultColWidth="9.00390625" defaultRowHeight="13.5"/>
  <cols>
    <col min="1" max="1" width="14.125" style="19" bestFit="1" customWidth="1"/>
    <col min="2" max="14" width="10.625" style="19" customWidth="1"/>
    <col min="15" max="16384" width="9.00390625" style="19" customWidth="1"/>
  </cols>
  <sheetData>
    <row r="1" spans="1:14" ht="13.5">
      <c r="A1" s="6" t="s">
        <v>121</v>
      </c>
      <c r="B1" s="9" t="s">
        <v>92</v>
      </c>
      <c r="C1" s="9" t="s">
        <v>90</v>
      </c>
      <c r="D1" s="9" t="s">
        <v>88</v>
      </c>
      <c r="E1" s="9" t="s">
        <v>86</v>
      </c>
      <c r="F1" s="9" t="s">
        <v>84</v>
      </c>
      <c r="G1" s="9" t="s">
        <v>82</v>
      </c>
      <c r="H1" s="9" t="s">
        <v>119</v>
      </c>
      <c r="I1" s="9" t="s">
        <v>70</v>
      </c>
      <c r="J1" s="9" t="s">
        <v>72</v>
      </c>
      <c r="K1" s="9" t="s">
        <v>74</v>
      </c>
      <c r="L1" s="9" t="s">
        <v>76</v>
      </c>
      <c r="M1" s="9" t="s">
        <v>78</v>
      </c>
      <c r="N1" s="10" t="s">
        <v>80</v>
      </c>
    </row>
    <row r="2" spans="1:14" ht="13.5">
      <c r="A2" s="7" t="s">
        <v>96</v>
      </c>
      <c r="B2" s="11">
        <f>(Table!B2-Table!$H2)/Table!$H2*100</f>
        <v>0.4542399061268206</v>
      </c>
      <c r="C2" s="11">
        <f>(Table!C2-Table!$H2)/Table!$H2*100</f>
        <v>-2.1728965838151337</v>
      </c>
      <c r="D2" s="11">
        <f>(Table!D2-Table!$H2)/Table!$H2*100</f>
        <v>-1.7409521430357802</v>
      </c>
      <c r="E2" s="11">
        <f>(Table!E2-Table!$H2)/Table!$H2*100</f>
        <v>-2.070339495666244</v>
      </c>
      <c r="F2" s="11">
        <f>(Table!F2-Table!$H2)/Table!$H2*100</f>
        <v>-2.81633890514722</v>
      </c>
      <c r="G2" s="11">
        <f>(Table!G2-Table!$H2)/Table!$H2*100</f>
        <v>-3.9867247568507085</v>
      </c>
      <c r="H2" s="11">
        <f>(Table!H2-Table!$H2)/Table!$H2*100</f>
        <v>0</v>
      </c>
      <c r="I2" s="11">
        <f>(Table!I2-Table!$H2)/Table!$H2*100</f>
        <v>-15.534280890610605</v>
      </c>
      <c r="J2" s="11">
        <f>(Table!J2-Table!$H2)/Table!$H2*100</f>
        <v>-37.78988268492057</v>
      </c>
      <c r="K2" s="11">
        <f>(Table!K2-Table!$H2)/Table!$H2*100</f>
        <v>-31.884673450891764</v>
      </c>
      <c r="L2" s="11">
        <f>(Table!L2-Table!$H2)/Table!$H2*100</f>
        <v>-18.24602799716997</v>
      </c>
      <c r="M2" s="11">
        <f>(Table!M2-Table!$H2)/Table!$H2*100</f>
        <v>-9.852275536063157</v>
      </c>
      <c r="N2" s="12">
        <f>(Table!N2-Table!$H2)/Table!$H2*100</f>
        <v>-6.8318417889853285</v>
      </c>
    </row>
    <row r="3" spans="1:14" ht="13.5">
      <c r="A3" s="7" t="s">
        <v>120</v>
      </c>
      <c r="B3" s="11">
        <f>Table!B3/Table!$H2*100</f>
        <v>11.126162481718461</v>
      </c>
      <c r="C3" s="11">
        <f>Table!C3/Table!$H2*100</f>
        <v>6.899290880893899</v>
      </c>
      <c r="D3" s="11">
        <f>Table!D3/Table!$H2*100</f>
        <v>6.48120130159317</v>
      </c>
      <c r="E3" s="11">
        <f>Table!E3/Table!$H2*100</f>
        <v>6.66894295644528</v>
      </c>
      <c r="F3" s="11">
        <f>Table!F3/Table!$H2*100</f>
        <v>6.126064678123245</v>
      </c>
      <c r="G3" s="11">
        <f>Table!G3/Table!$H2*100</f>
        <v>4.059393400948558</v>
      </c>
      <c r="H3" s="11">
        <f>Table!H3/Table!$H2*100</f>
        <v>0</v>
      </c>
      <c r="I3" s="11">
        <f>Table!I3/Table!$H2*100</f>
        <v>11.636959877166618</v>
      </c>
      <c r="J3" s="11">
        <f>Table!J3/Table!$H2*100</f>
        <v>36.00277038380628</v>
      </c>
      <c r="K3" s="11">
        <f>Table!K3/Table!$H2*100</f>
        <v>30.576205974121134</v>
      </c>
      <c r="L3" s="11">
        <f>Table!L3/Table!$H2*100</f>
        <v>33.30856767609183</v>
      </c>
      <c r="M3" s="11">
        <f>Table!M3/Table!$H2*100</f>
        <v>42.97477261245296</v>
      </c>
      <c r="N3" s="12">
        <f>Table!N3/Table!$H2*100</f>
        <v>47.960958703445044</v>
      </c>
    </row>
    <row r="4" spans="1:14" ht="13.5">
      <c r="A4" s="7" t="s">
        <v>98</v>
      </c>
      <c r="B4" s="11">
        <f>(Table!B4-Table!$H4)/Table!$H4*100</f>
        <v>-15.104246295946558</v>
      </c>
      <c r="C4" s="11">
        <f>(Table!C4-Table!$H4)/Table!$H4*100</f>
        <v>-10.275138882762954</v>
      </c>
      <c r="D4" s="11">
        <f>(Table!D4-Table!$H4)/Table!$H4*100</f>
        <v>-8.719023228408359</v>
      </c>
      <c r="E4" s="11">
        <f>(Table!E4-Table!$H4)/Table!$H4*100</f>
        <v>-7.194924717619612</v>
      </c>
      <c r="F4" s="11">
        <f>(Table!F4-Table!$H4)/Table!$H4*100</f>
        <v>-10.434046410825061</v>
      </c>
      <c r="G4" s="11">
        <f>(Table!G4-Table!$H4)/Table!$H4*100</f>
        <v>-12.436040889065811</v>
      </c>
      <c r="H4" s="11">
        <f>(Table!H4-Table!$H4)/Table!$H4*100</f>
        <v>0</v>
      </c>
      <c r="I4" s="11">
        <f>(Table!I4-Table!$H4)/Table!$H4*100</f>
        <v>-10.689658739646053</v>
      </c>
      <c r="J4" s="11">
        <f>(Table!J4-Table!$H4)/Table!$H4*100</f>
        <v>-17.060830455401256</v>
      </c>
      <c r="K4" s="11">
        <f>(Table!K4-Table!$H4)/Table!$H4*100</f>
        <v>-18.487604629370978</v>
      </c>
      <c r="L4" s="11">
        <f>(Table!L4-Table!$H4)/Table!$H4*100</f>
        <v>-18.799011698459314</v>
      </c>
      <c r="M4" s="11">
        <f>(Table!M4-Table!$H4)/Table!$H4*100</f>
        <v>-17.891531390350647</v>
      </c>
      <c r="N4" s="12">
        <f>(Table!N4-Table!$H4)/Table!$H4*100</f>
        <v>-18.337257408326828</v>
      </c>
    </row>
    <row r="5" spans="1:14" ht="13.5">
      <c r="A5" s="7" t="s">
        <v>120</v>
      </c>
      <c r="B5" s="11">
        <f>Table!B5/Table!$H4*100</f>
        <v>23.306383111443754</v>
      </c>
      <c r="C5" s="11">
        <f>Table!C5/Table!$H4*100</f>
        <v>20.823595401435732</v>
      </c>
      <c r="D5" s="11">
        <f>Table!D5/Table!$H4*100</f>
        <v>23.567146680411458</v>
      </c>
      <c r="E5" s="11">
        <f>Table!E5/Table!$H4*100</f>
        <v>32.66255292265593</v>
      </c>
      <c r="F5" s="11">
        <f>Table!F5/Table!$H4*100</f>
        <v>21.90437542245324</v>
      </c>
      <c r="G5" s="11">
        <f>Table!G5/Table!$H4*100</f>
        <v>20.593894463518982</v>
      </c>
      <c r="H5" s="11">
        <f>Table!H5/Table!$H4*100</f>
        <v>0</v>
      </c>
      <c r="I5" s="11">
        <f>Table!I5/Table!$H4*100</f>
        <v>17.00387928576495</v>
      </c>
      <c r="J5" s="11">
        <f>Table!J5/Table!$H4*100</f>
        <v>25.487091885669717</v>
      </c>
      <c r="K5" s="11">
        <f>Table!K5/Table!$H4*100</f>
        <v>25.92920378263319</v>
      </c>
      <c r="L5" s="11">
        <f>Table!L5/Table!$H4*100</f>
        <v>27.441422345937134</v>
      </c>
      <c r="M5" s="11">
        <f>Table!M5/Table!$H4*100</f>
        <v>29.208927840317056</v>
      </c>
      <c r="N5" s="12">
        <f>Table!N5/Table!$H4*100</f>
        <v>29.708531983311136</v>
      </c>
    </row>
    <row r="6" spans="1:14" ht="13.5">
      <c r="A6" s="7" t="s">
        <v>100</v>
      </c>
      <c r="B6" s="11">
        <f>(Table!B6-Table!$H6)/Table!$H6*100</f>
        <v>-27.088351961342138</v>
      </c>
      <c r="C6" s="11">
        <f>(Table!C6-Table!$H6)/Table!$H6*100</f>
        <v>-28.85255444364668</v>
      </c>
      <c r="D6" s="11">
        <f>(Table!D6-Table!$H6)/Table!$H6*100</f>
        <v>-30.701390863807624</v>
      </c>
      <c r="E6" s="11">
        <f>(Table!E6-Table!$H6)/Table!$H6*100</f>
        <v>-30.78132112879217</v>
      </c>
      <c r="F6" s="11">
        <f>(Table!F6-Table!$H6)/Table!$H6*100</f>
        <v>-27.461773347464103</v>
      </c>
      <c r="G6" s="11">
        <f>(Table!G6-Table!$H6)/Table!$H6*100</f>
        <v>-17.009816978570193</v>
      </c>
      <c r="H6" s="11">
        <f>(Table!H6-Table!$H6)/Table!$H6*100</f>
        <v>0</v>
      </c>
      <c r="I6" s="11">
        <f>(Table!I6-Table!$H6)/Table!$H6*100</f>
        <v>-23.469044472226948</v>
      </c>
      <c r="J6" s="11">
        <f>(Table!J6-Table!$H6)/Table!$H6*100</f>
        <v>-27.64610751718187</v>
      </c>
      <c r="K6" s="11">
        <f>(Table!K6-Table!$H6)/Table!$H6*100</f>
        <v>-30.226428888817168</v>
      </c>
      <c r="L6" s="11">
        <f>(Table!L6-Table!$H6)/Table!$H6*100</f>
        <v>-29.118346783756405</v>
      </c>
      <c r="M6" s="11">
        <f>(Table!M6-Table!$H6)/Table!$H6*100</f>
        <v>-27.7513217594129</v>
      </c>
      <c r="N6" s="12">
        <f>(Table!N6-Table!$H6)/Table!$H6*100</f>
        <v>-27.416863414246983</v>
      </c>
    </row>
    <row r="7" spans="1:14" ht="13.5">
      <c r="A7" s="7" t="s">
        <v>120</v>
      </c>
      <c r="B7" s="11">
        <f>Table!B7/Table!$H6*100</f>
        <v>47.082625935410846</v>
      </c>
      <c r="C7" s="11">
        <f>Table!C7/Table!$H6*100</f>
        <v>44.367692695658526</v>
      </c>
      <c r="D7" s="11">
        <f>Table!D7/Table!$H6*100</f>
        <v>41.36805456283075</v>
      </c>
      <c r="E7" s="11">
        <f>Table!E7/Table!$H6*100</f>
        <v>39.86160596861892</v>
      </c>
      <c r="F7" s="11">
        <f>Table!F7/Table!$H6*100</f>
        <v>38.1878903519194</v>
      </c>
      <c r="G7" s="11">
        <f>Table!G7/Table!$H6*100</f>
        <v>26.316621591034096</v>
      </c>
      <c r="H7" s="11">
        <f>Table!H7/Table!$H6*100</f>
        <v>0</v>
      </c>
      <c r="I7" s="11">
        <f>Table!I7/Table!$H6*100</f>
        <v>28.93074520745508</v>
      </c>
      <c r="J7" s="11">
        <f>Table!J7/Table!$H6*100</f>
        <v>29.400895211458316</v>
      </c>
      <c r="K7" s="11">
        <f>Table!K7/Table!$H6*100</f>
        <v>30.584759085608216</v>
      </c>
      <c r="L7" s="11">
        <f>Table!L7/Table!$H6*100</f>
        <v>34.41631143119561</v>
      </c>
      <c r="M7" s="11">
        <f>Table!M7/Table!$H6*100</f>
        <v>40.466575005516994</v>
      </c>
      <c r="N7" s="12">
        <f>Table!N7/Table!$H6*100</f>
        <v>44.91830233511633</v>
      </c>
    </row>
    <row r="8" spans="1:14" ht="13.5">
      <c r="A8" s="7" t="s">
        <v>102</v>
      </c>
      <c r="B8" s="11">
        <f>(Table!B8-Table!$H8)/Table!$H8*100</f>
        <v>-24.384035872125374</v>
      </c>
      <c r="C8" s="11">
        <f>(Table!C8-Table!$H8)/Table!$H8*100</f>
        <v>-26.74218419912982</v>
      </c>
      <c r="D8" s="11">
        <f>(Table!D8-Table!$H8)/Table!$H8*100</f>
        <v>-31.789864359478898</v>
      </c>
      <c r="E8" s="11">
        <f>(Table!E8-Table!$H8)/Table!$H8*100</f>
        <v>-31.94148114722543</v>
      </c>
      <c r="F8" s="11">
        <f>(Table!F8-Table!$H8)/Table!$H8*100</f>
        <v>-34.75479295329592</v>
      </c>
      <c r="G8" s="11">
        <f>(Table!G8-Table!$H8)/Table!$H8*100</f>
        <v>-20.53273466314467</v>
      </c>
      <c r="H8" s="11">
        <f>(Table!H8-Table!$H8)/Table!$H8*100</f>
        <v>0</v>
      </c>
      <c r="I8" s="11">
        <f>(Table!I8-Table!$H8)/Table!$H8*100</f>
        <v>-0.5194632316872387</v>
      </c>
      <c r="J8" s="11">
        <f>(Table!J8-Table!$H8)/Table!$H8*100</f>
        <v>2.4219519439481836</v>
      </c>
      <c r="K8" s="11">
        <f>(Table!K8-Table!$H8)/Table!$H8*100</f>
        <v>3.1963704483634494</v>
      </c>
      <c r="L8" s="11">
        <f>(Table!L8-Table!$H8)/Table!$H8*100</f>
        <v>3.55267274367634</v>
      </c>
      <c r="M8" s="11">
        <f>(Table!M8-Table!$H8)/Table!$H8*100</f>
        <v>3.7594218425777</v>
      </c>
      <c r="N8" s="12">
        <f>(Table!N8-Table!$H8)/Table!$H8*100</f>
        <v>3.827595417642686</v>
      </c>
    </row>
    <row r="9" spans="1:14" ht="13.5">
      <c r="A9" s="7" t="s">
        <v>120</v>
      </c>
      <c r="B9" s="11">
        <f>Table!B9/Table!$H8*100</f>
        <v>42.97287925461236</v>
      </c>
      <c r="C9" s="11">
        <f>Table!C9/Table!$H8*100</f>
        <v>43.20359628551233</v>
      </c>
      <c r="D9" s="11">
        <f>Table!D9/Table!$H8*100</f>
        <v>42.7466604680491</v>
      </c>
      <c r="E9" s="11">
        <f>Table!E9/Table!$H8*100</f>
        <v>44.9712391894978</v>
      </c>
      <c r="F9" s="11">
        <f>Table!F9/Table!$H8*100</f>
        <v>52.329907609473125</v>
      </c>
      <c r="G9" s="11">
        <f>Table!G9/Table!$H8*100</f>
        <v>24.83551663205194</v>
      </c>
      <c r="H9" s="11">
        <f>Table!H9/Table!$H8*100</f>
        <v>0</v>
      </c>
      <c r="I9" s="11">
        <f>Table!I9/Table!$H8*100</f>
        <v>10.458100757918661</v>
      </c>
      <c r="J9" s="11">
        <f>Table!J9/Table!$H8*100</f>
        <v>15.49703647251783</v>
      </c>
      <c r="K9" s="11">
        <f>Table!K9/Table!$H8*100</f>
        <v>16.875100664263286</v>
      </c>
      <c r="L9" s="11">
        <f>Table!L9/Table!$H8*100</f>
        <v>17.52873399888525</v>
      </c>
      <c r="M9" s="11">
        <f>Table!M9/Table!$H8*100</f>
        <v>17.915060679808718</v>
      </c>
      <c r="N9" s="12">
        <f>Table!N9/Table!$H8*100</f>
        <v>18.043708845108732</v>
      </c>
    </row>
    <row r="10" spans="1:14" ht="13.5">
      <c r="A10" s="7" t="s">
        <v>104</v>
      </c>
      <c r="B10" s="11">
        <f>(Table!B10-Table!$H10)/Table!$H10*100</f>
        <v>-32.43453541389159</v>
      </c>
      <c r="C10" s="11">
        <f>(Table!C10-Table!$H10)/Table!$H10*100</f>
        <v>-32.61935223326538</v>
      </c>
      <c r="D10" s="11">
        <f>(Table!D10-Table!$H10)/Table!$H10*100</f>
        <v>-33.16841735719376</v>
      </c>
      <c r="E10" s="11">
        <f>(Table!E10-Table!$H10)/Table!$H10*100</f>
        <v>-34.05786715120113</v>
      </c>
      <c r="F10" s="11">
        <f>(Table!F10-Table!$H10)/Table!$H10*100</f>
        <v>-35.633538861713475</v>
      </c>
      <c r="G10" s="11">
        <f>(Table!G10-Table!$H10)/Table!$H10*100</f>
        <v>-34.79716873392309</v>
      </c>
      <c r="H10" s="11">
        <f>(Table!H10-Table!$H10)/Table!$H10*100</f>
        <v>0</v>
      </c>
      <c r="I10" s="11">
        <f>(Table!I10-Table!$H10)/Table!$H10*100</f>
        <v>-17.323539630893347</v>
      </c>
      <c r="J10" s="11">
        <f>(Table!J10-Table!$H10)/Table!$H10*100</f>
        <v>-24.564070679713605</v>
      </c>
      <c r="K10" s="11">
        <f>(Table!K10-Table!$H10)/Table!$H10*100</f>
        <v>-32.32914829113545</v>
      </c>
      <c r="L10" s="11">
        <f>(Table!L10-Table!$H10)/Table!$H10*100</f>
        <v>-36.79917172913101</v>
      </c>
      <c r="M10" s="11">
        <f>(Table!M10-Table!$H10)/Table!$H10*100</f>
        <v>-38.773668676210164</v>
      </c>
      <c r="N10" s="12">
        <f>(Table!N10-Table!$H10)/Table!$H10*100</f>
        <v>-39.63214173004093</v>
      </c>
    </row>
    <row r="11" spans="1:14" ht="13.5">
      <c r="A11" s="7" t="s">
        <v>120</v>
      </c>
      <c r="B11" s="11">
        <f>Table!B11/Table!$H10*100</f>
        <v>26.888332516555085</v>
      </c>
      <c r="C11" s="11">
        <f>Table!C11/Table!$H10*100</f>
        <v>26.41756999565517</v>
      </c>
      <c r="D11" s="11">
        <f>Table!D11/Table!$H10*100</f>
        <v>25.189170937883148</v>
      </c>
      <c r="E11" s="11">
        <f>Table!E11/Table!$H10*100</f>
        <v>23.758886072541348</v>
      </c>
      <c r="F11" s="11">
        <f>Table!F11/Table!$H10*100</f>
        <v>22.699776611459004</v>
      </c>
      <c r="G11" s="11">
        <f>Table!G11/Table!$H10*100</f>
        <v>21.542773616719327</v>
      </c>
      <c r="H11" s="11">
        <f>Table!H11/Table!$H10*100</f>
        <v>0</v>
      </c>
      <c r="I11" s="11">
        <f>Table!I11/Table!$H10*100</f>
        <v>21.246569397405093</v>
      </c>
      <c r="J11" s="11">
        <f>Table!J11/Table!$H10*100</f>
        <v>23.31424100356372</v>
      </c>
      <c r="K11" s="11">
        <f>Table!K11/Table!$H10*100</f>
        <v>22.235968174663455</v>
      </c>
      <c r="L11" s="11">
        <f>Table!L11/Table!$H10*100</f>
        <v>26.06322245014398</v>
      </c>
      <c r="M11" s="11">
        <f>Table!M11/Table!$H10*100</f>
        <v>29.599072047673246</v>
      </c>
      <c r="N11" s="12">
        <f>Table!N11/Table!$H10*100</f>
        <v>31.301145804308334</v>
      </c>
    </row>
    <row r="12" spans="1:14" ht="13.5">
      <c r="A12" s="7" t="s">
        <v>106</v>
      </c>
      <c r="B12" s="11">
        <f>(Table!B12-Table!$H12)/Table!$H12*100</f>
        <v>-41.827900059784916</v>
      </c>
      <c r="C12" s="11">
        <f>(Table!C12-Table!$H12)/Table!$H12*100</f>
        <v>-40.83100776148426</v>
      </c>
      <c r="D12" s="11">
        <f>(Table!D12-Table!$H12)/Table!$H12*100</f>
        <v>-38.07313199976896</v>
      </c>
      <c r="E12" s="11">
        <f>(Table!E12-Table!$H12)/Table!$H12*100</f>
        <v>-34.26123195640363</v>
      </c>
      <c r="F12" s="11">
        <f>(Table!F12-Table!$H12)/Table!$H12*100</f>
        <v>-30.017101302161908</v>
      </c>
      <c r="G12" s="11">
        <f>(Table!G12-Table!$H12)/Table!$H12*100</f>
        <v>-25.958846628954372</v>
      </c>
      <c r="H12" s="11">
        <f>(Table!H12-Table!$H12)/Table!$H12*100</f>
        <v>0</v>
      </c>
      <c r="I12" s="11">
        <f>(Table!I12-Table!$H12)/Table!$H12*100</f>
        <v>-36.316562475535534</v>
      </c>
      <c r="J12" s="11">
        <f>(Table!J12-Table!$H12)/Table!$H12*100</f>
        <v>-71.78659099578691</v>
      </c>
      <c r="K12" s="11">
        <f>(Table!K12-Table!$H12)/Table!$H12*100</f>
        <v>-70.20462921180956</v>
      </c>
      <c r="L12" s="11">
        <f>(Table!L12-Table!$H12)/Table!$H12*100</f>
        <v>-63.79496733526674</v>
      </c>
      <c r="M12" s="11">
        <f>(Table!M12-Table!$H12)/Table!$H12*100</f>
        <v>-61.253896795217436</v>
      </c>
      <c r="N12" s="12">
        <f>(Table!N12-Table!$H12)/Table!$H12*100</f>
        <v>-73.90340439793006</v>
      </c>
    </row>
    <row r="13" spans="1:14" ht="13.5">
      <c r="A13" s="7" t="s">
        <v>120</v>
      </c>
      <c r="B13" s="11">
        <f>Table!B13/Table!$H12*100</f>
        <v>41.340973807423346</v>
      </c>
      <c r="C13" s="11">
        <f>Table!C13/Table!$H12*100</f>
        <v>39.932442056789085</v>
      </c>
      <c r="D13" s="11">
        <f>Table!D13/Table!$H12*100</f>
        <v>36.21172179788904</v>
      </c>
      <c r="E13" s="11">
        <f>Table!E13/Table!$H12*100</f>
        <v>31.639920615874967</v>
      </c>
      <c r="F13" s="11">
        <f>Table!F13/Table!$H12*100</f>
        <v>27.623465778311534</v>
      </c>
      <c r="G13" s="11">
        <f>Table!G13/Table!$H12*100</f>
        <v>25.9674521630043</v>
      </c>
      <c r="H13" s="11">
        <f>Table!H13/Table!$H12*100</f>
        <v>0</v>
      </c>
      <c r="I13" s="11">
        <f>Table!I13/Table!$H12*100</f>
        <v>24.683007690609468</v>
      </c>
      <c r="J13" s="11">
        <f>Table!J13/Table!$H12*100</f>
        <v>16.65782735242163</v>
      </c>
      <c r="K13" s="11">
        <f>Table!K13/Table!$H12*100</f>
        <v>7.988871296557969</v>
      </c>
      <c r="L13" s="11">
        <f>Table!L13/Table!$H12*100</f>
        <v>5.805372355848664</v>
      </c>
      <c r="M13" s="11">
        <f>Table!M13/Table!$H12*100</f>
        <v>11.781563600238695</v>
      </c>
      <c r="N13" s="12">
        <f>Table!N13/Table!$H12*100</f>
        <v>9.69791654537473</v>
      </c>
    </row>
    <row r="14" spans="1:14" ht="13.5">
      <c r="A14" s="7" t="s">
        <v>108</v>
      </c>
      <c r="B14" s="11">
        <f>(Table!B14-Table!$H14)/Table!$H14*100</f>
        <v>-18.486718746105836</v>
      </c>
      <c r="C14" s="11">
        <f>(Table!C14-Table!$H14)/Table!$H14*100</f>
        <v>-18.751248646727227</v>
      </c>
      <c r="D14" s="11">
        <f>(Table!D14-Table!$H14)/Table!$H14*100</f>
        <v>-18.375351225414953</v>
      </c>
      <c r="E14" s="11">
        <f>(Table!E14-Table!$H14)/Table!$H14*100</f>
        <v>-17.315268797089665</v>
      </c>
      <c r="F14" s="11">
        <f>(Table!F14-Table!$H14)/Table!$H14*100</f>
        <v>-13.984724058431496</v>
      </c>
      <c r="G14" s="11">
        <f>(Table!G14-Table!$H14)/Table!$H14*100</f>
        <v>-10.63923001087701</v>
      </c>
      <c r="H14" s="11">
        <f>(Table!H14-Table!$H14)/Table!$H14*100</f>
        <v>0</v>
      </c>
      <c r="I14" s="11">
        <f>(Table!I14-Table!$H14)/Table!$H14*100</f>
        <v>-11.265502566197107</v>
      </c>
      <c r="J14" s="11">
        <f>(Table!J14-Table!$H14)/Table!$H14*100</f>
        <v>-0.030545090506646593</v>
      </c>
      <c r="K14" s="11">
        <f>(Table!K14-Table!$H14)/Table!$H14*100</f>
        <v>15.546744829806478</v>
      </c>
      <c r="L14" s="11">
        <f>(Table!L14-Table!$H14)/Table!$H14*100</f>
        <v>0.4801699662723824</v>
      </c>
      <c r="M14" s="11">
        <f>(Table!M14-Table!$H14)/Table!$H14*100</f>
        <v>-4.126673938546876</v>
      </c>
      <c r="N14" s="12">
        <f>(Table!N14-Table!$H14)/Table!$H14*100</f>
        <v>-7.367631303255562</v>
      </c>
    </row>
    <row r="15" spans="1:14" ht="13.5">
      <c r="A15" s="7" t="s">
        <v>120</v>
      </c>
      <c r="B15" s="11">
        <f>Table!B15/Table!$H14*100</f>
        <v>25.832119567674827</v>
      </c>
      <c r="C15" s="11">
        <f>Table!C15/Table!$H14*100</f>
        <v>23.016363133394098</v>
      </c>
      <c r="D15" s="11">
        <f>Table!D15/Table!$H14*100</f>
        <v>21.096234252307067</v>
      </c>
      <c r="E15" s="11">
        <f>Table!E15/Table!$H14*100</f>
        <v>19.927500887994324</v>
      </c>
      <c r="F15" s="11">
        <f>Table!F15/Table!$H14*100</f>
        <v>18.493349773923555</v>
      </c>
      <c r="G15" s="11">
        <f>Table!G15/Table!$H14*100</f>
        <v>19.462671049941868</v>
      </c>
      <c r="H15" s="11">
        <f>Table!H15/Table!$H14*100</f>
        <v>0</v>
      </c>
      <c r="I15" s="11">
        <f>Table!I15/Table!$H14*100</f>
        <v>25.19984749117361</v>
      </c>
      <c r="J15" s="11">
        <f>Table!J15/Table!$H14*100</f>
        <v>30.355195564082216</v>
      </c>
      <c r="K15" s="11">
        <f>Table!K15/Table!$H14*100</f>
        <v>58.858232475014226</v>
      </c>
      <c r="L15" s="11">
        <f>Table!L15/Table!$H14*100</f>
        <v>69.16923288670469</v>
      </c>
      <c r="M15" s="11">
        <f>Table!M15/Table!$H14*100</f>
        <v>71.6454707084579</v>
      </c>
      <c r="N15" s="12">
        <f>Table!N15/Table!$H14*100</f>
        <v>50.01133783326437</v>
      </c>
    </row>
    <row r="16" spans="1:14" ht="13.5">
      <c r="A16" s="7" t="s">
        <v>110</v>
      </c>
      <c r="B16" s="11">
        <f>(Table!B16-Table!$H16)/Table!$H16*100</f>
        <v>-6.594432173728702</v>
      </c>
      <c r="C16" s="11">
        <f>(Table!C16-Table!$H16)/Table!$H16*100</f>
        <v>-6.594476154788688</v>
      </c>
      <c r="D16" s="11">
        <f>(Table!D16-Table!$H16)/Table!$H16*100</f>
        <v>-6.594608097968681</v>
      </c>
      <c r="E16" s="11">
        <f>(Table!E16-Table!$H16)/Table!$H16*100</f>
        <v>-6.594833867410001</v>
      </c>
      <c r="F16" s="11">
        <f>(Table!F16-Table!$H16)/Table!$H16*100</f>
        <v>-6.5953176590699645</v>
      </c>
      <c r="G16" s="11">
        <f>(Table!G16-Table!$H16)/Table!$H16*100</f>
        <v>-6.596965482784495</v>
      </c>
      <c r="H16" s="11">
        <f>(Table!H16-Table!$H16)/Table!$H16*100</f>
        <v>0</v>
      </c>
      <c r="I16" s="11">
        <f>(Table!I16-Table!$H16)/Table!$H16*100</f>
        <v>-6.60950888109544</v>
      </c>
      <c r="J16" s="11">
        <f>(Table!J16-Table!$H16)/Table!$H16*100</f>
        <v>-6.6509155830466415</v>
      </c>
      <c r="K16" s="11">
        <f>(Table!K16-Table!$H16)/Table!$H16*100</f>
        <v>-6.736347326054175</v>
      </c>
      <c r="L16" s="11">
        <f>(Table!L16-Table!$H16)/Table!$H16*100</f>
        <v>-6.987986426858465</v>
      </c>
      <c r="M16" s="11">
        <f>(Table!M16-Table!$H16)/Table!$H16*100</f>
        <v>-7.188830335437686</v>
      </c>
      <c r="N16" s="12">
        <f>(Table!N16-Table!$H16)/Table!$H16*100</f>
        <v>2.2563427285673665</v>
      </c>
    </row>
    <row r="17" spans="1:14" ht="13.5">
      <c r="A17" s="8" t="s">
        <v>120</v>
      </c>
      <c r="B17" s="13">
        <f>Table!B17/Table!$H16*100</f>
        <v>0.016314630595189998</v>
      </c>
      <c r="C17" s="13">
        <f>Table!C17/Table!$H16*100</f>
        <v>0.016145377037545167</v>
      </c>
      <c r="D17" s="13">
        <f>Table!D17/Table!$H16*100</f>
        <v>0.01558498136925892</v>
      </c>
      <c r="E17" s="13">
        <f>Table!E17/Table!$H16*100</f>
        <v>0.014683060467282153</v>
      </c>
      <c r="F17" s="13">
        <f>Table!F17/Table!$H16*100</f>
        <v>0.01291202528000423</v>
      </c>
      <c r="G17" s="13">
        <f>Table!G17/Table!$H16*100</f>
        <v>0.007817591041476706</v>
      </c>
      <c r="H17" s="13">
        <f>Table!H17/Table!$H16*100</f>
        <v>0</v>
      </c>
      <c r="I17" s="13">
        <f>Table!I17/Table!$H16*100</f>
        <v>0.01351521586242299</v>
      </c>
      <c r="J17" s="13">
        <f>Table!J17/Table!$H16*100</f>
        <v>0.049149431254725165</v>
      </c>
      <c r="K17" s="13">
        <f>Table!K17/Table!$H16*100</f>
        <v>0.11900950168221269</v>
      </c>
      <c r="L17" s="13">
        <f>Table!L17/Table!$H16*100</f>
        <v>0.36928518074692407</v>
      </c>
      <c r="M17" s="13">
        <f>Table!M17/Table!$H16*100</f>
        <v>0.6191145366049392</v>
      </c>
      <c r="N17" s="14">
        <f>Table!N17/Table!$H16*100</f>
        <v>17.40629041421172</v>
      </c>
    </row>
    <row r="18" spans="2:14" ht="13.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 ht="13.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3.5">
      <c r="A20" s="6" t="s">
        <v>122</v>
      </c>
      <c r="B20" s="9" t="s">
        <v>92</v>
      </c>
      <c r="C20" s="9" t="s">
        <v>90</v>
      </c>
      <c r="D20" s="9" t="s">
        <v>88</v>
      </c>
      <c r="E20" s="9" t="s">
        <v>86</v>
      </c>
      <c r="F20" s="9" t="s">
        <v>84</v>
      </c>
      <c r="G20" s="9" t="s">
        <v>82</v>
      </c>
      <c r="H20" s="9" t="s">
        <v>119</v>
      </c>
      <c r="I20" s="9" t="s">
        <v>70</v>
      </c>
      <c r="J20" s="9" t="s">
        <v>72</v>
      </c>
      <c r="K20" s="9" t="s">
        <v>74</v>
      </c>
      <c r="L20" s="9" t="s">
        <v>76</v>
      </c>
      <c r="M20" s="9" t="s">
        <v>78</v>
      </c>
      <c r="N20" s="10" t="s">
        <v>80</v>
      </c>
    </row>
    <row r="21" spans="1:14" ht="13.5">
      <c r="A21" s="7" t="s">
        <v>96</v>
      </c>
      <c r="B21" s="11">
        <f>(Table!B21-Table!$H21)/Table!$H21*100</f>
        <v>-1.8838375659773767</v>
      </c>
      <c r="C21" s="11">
        <f>(Table!C21-Table!$H21)/Table!$H21*100</f>
        <v>1.7120182683123284</v>
      </c>
      <c r="D21" s="11">
        <f>(Table!D21-Table!$H21)/Table!$H21*100</f>
        <v>1.0721974623693318</v>
      </c>
      <c r="E21" s="11">
        <f>(Table!E21-Table!$H21)/Table!$H21*100</f>
        <v>1.177316337043775</v>
      </c>
      <c r="F21" s="11">
        <f>(Table!F21-Table!$H21)/Table!$H21*100</f>
        <v>1.7331046273935362</v>
      </c>
      <c r="G21" s="11">
        <f>(Table!G21-Table!$H21)/Table!$H21*100</f>
        <v>2.4350083197799544</v>
      </c>
      <c r="H21" s="11">
        <f>(Table!H21-Table!$H21)/Table!$H21*100</f>
        <v>0</v>
      </c>
      <c r="I21" s="11">
        <f>(Table!I21-Table!$H21)/Table!$H21*100</f>
        <v>9.854961240855896</v>
      </c>
      <c r="J21" s="11">
        <f>(Table!J21-Table!$H21)/Table!$H21*100</f>
        <v>25.053473263661562</v>
      </c>
      <c r="K21" s="11">
        <f>(Table!K21-Table!$H21)/Table!$H21*100</f>
        <v>26.228279389710696</v>
      </c>
      <c r="L21" s="11">
        <f>(Table!L21-Table!$H21)/Table!$H21*100</f>
        <v>27.441852482908686</v>
      </c>
      <c r="M21" s="11">
        <f>(Table!M21-Table!$H21)/Table!$H21*100</f>
        <v>29.419714905744392</v>
      </c>
      <c r="N21" s="12">
        <f>(Table!N21-Table!$H21)/Table!$H21*100</f>
        <v>33.394125030607576</v>
      </c>
    </row>
    <row r="22" spans="1:14" ht="13.5">
      <c r="A22" s="7" t="s">
        <v>120</v>
      </c>
      <c r="B22" s="11">
        <f>Table!B22/Table!$H21*100</f>
        <v>10.69419022075996</v>
      </c>
      <c r="C22" s="11">
        <f>Table!C22/Table!$H21*100</f>
        <v>3.560608070838775</v>
      </c>
      <c r="D22" s="11">
        <f>Table!D22/Table!$H21*100</f>
        <v>3.4868236598984685</v>
      </c>
      <c r="E22" s="11">
        <f>Table!E22/Table!$H21*100</f>
        <v>3.4106799312316123</v>
      </c>
      <c r="F22" s="11">
        <f>Table!F22/Table!$H21*100</f>
        <v>3.0370550484629097</v>
      </c>
      <c r="G22" s="11">
        <f>Table!G22/Table!$H21*100</f>
        <v>2.210044806103155</v>
      </c>
      <c r="H22" s="11">
        <f>Table!H22/Table!$H21*100</f>
        <v>0</v>
      </c>
      <c r="I22" s="11">
        <f>Table!I22/Table!$H21*100</f>
        <v>7.150134991719721</v>
      </c>
      <c r="J22" s="11">
        <f>Table!J22/Table!$H21*100</f>
        <v>23.576414122117814</v>
      </c>
      <c r="K22" s="11">
        <f>Table!K22/Table!$H21*100</f>
        <v>23.69095867102831</v>
      </c>
      <c r="L22" s="11">
        <f>Table!L22/Table!$H21*100</f>
        <v>22.801914801238627</v>
      </c>
      <c r="M22" s="11">
        <f>Table!M22/Table!$H21*100</f>
        <v>17.857524039143744</v>
      </c>
      <c r="N22" s="12">
        <f>Table!N22/Table!$H21*100</f>
        <v>18.232381170109875</v>
      </c>
    </row>
    <row r="23" spans="1:14" ht="13.5">
      <c r="A23" s="7" t="s">
        <v>98</v>
      </c>
      <c r="B23" s="11">
        <f>(Table!B23-Table!$H23)/Table!$H23*100</f>
        <v>17.881874840536135</v>
      </c>
      <c r="C23" s="11">
        <f>(Table!C23-Table!$H23)/Table!$H23*100</f>
        <v>18.37415146793909</v>
      </c>
      <c r="D23" s="11">
        <f>(Table!D23-Table!$H23)/Table!$H23*100</f>
        <v>16.29359879851851</v>
      </c>
      <c r="E23" s="11">
        <f>(Table!E23-Table!$H23)/Table!$H23*100</f>
        <v>12.814991177311727</v>
      </c>
      <c r="F23" s="11">
        <f>(Table!F23-Table!$H23)/Table!$H23*100</f>
        <v>11.456277276489951</v>
      </c>
      <c r="G23" s="11">
        <f>(Table!G23-Table!$H23)/Table!$H23*100</f>
        <v>9.6369569805519</v>
      </c>
      <c r="H23" s="11">
        <f>(Table!H23-Table!$H23)/Table!$H23*100</f>
        <v>0</v>
      </c>
      <c r="I23" s="11">
        <f>(Table!I23-Table!$H23)/Table!$H23*100</f>
        <v>8.982395400936971</v>
      </c>
      <c r="J23" s="11">
        <f>(Table!J23-Table!$H23)/Table!$H23*100</f>
        <v>14.70437142159778</v>
      </c>
      <c r="K23" s="11">
        <f>(Table!K23-Table!$H23)/Table!$H23*100</f>
        <v>17.20469055883511</v>
      </c>
      <c r="L23" s="11">
        <f>(Table!L23-Table!$H23)/Table!$H23*100</f>
        <v>18.96813459737666</v>
      </c>
      <c r="M23" s="11">
        <f>(Table!M23-Table!$H23)/Table!$H23*100</f>
        <v>19.78612524562885</v>
      </c>
      <c r="N23" s="12">
        <f>(Table!N23-Table!$H23)/Table!$H23*100</f>
        <v>20.844283323794816</v>
      </c>
    </row>
    <row r="24" spans="1:14" ht="13.5">
      <c r="A24" s="7" t="s">
        <v>120</v>
      </c>
      <c r="B24" s="11">
        <f>Table!B24/Table!$H23*100</f>
        <v>32.717151966222495</v>
      </c>
      <c r="C24" s="11">
        <f>Table!C24/Table!$H23*100</f>
        <v>34.35705585938166</v>
      </c>
      <c r="D24" s="11">
        <f>Table!D24/Table!$H23*100</f>
        <v>29.8671451544293</v>
      </c>
      <c r="E24" s="11">
        <f>Table!E24/Table!$H23*100</f>
        <v>19.231220946729767</v>
      </c>
      <c r="F24" s="11">
        <f>Table!F24/Table!$H23*100</f>
        <v>17.198589510806954</v>
      </c>
      <c r="G24" s="11">
        <f>Table!G24/Table!$H23*100</f>
        <v>15.427450787545455</v>
      </c>
      <c r="H24" s="11">
        <f>Table!H24/Table!$H23*100</f>
        <v>0</v>
      </c>
      <c r="I24" s="11">
        <f>Table!I24/Table!$H23*100</f>
        <v>12.311738262694687</v>
      </c>
      <c r="J24" s="11">
        <f>Table!J24/Table!$H23*100</f>
        <v>18.26789880482557</v>
      </c>
      <c r="K24" s="11">
        <f>Table!K24/Table!$H23*100</f>
        <v>19.32183005156192</v>
      </c>
      <c r="L24" s="11">
        <f>Table!L24/Table!$H23*100</f>
        <v>21.248249720521486</v>
      </c>
      <c r="M24" s="11">
        <f>Table!M24/Table!$H23*100</f>
        <v>21.95220069559263</v>
      </c>
      <c r="N24" s="12">
        <f>Table!N24/Table!$H23*100</f>
        <v>22.27559793404403</v>
      </c>
    </row>
    <row r="25" spans="1:14" ht="13.5">
      <c r="A25" s="7" t="s">
        <v>100</v>
      </c>
      <c r="B25" s="11">
        <f>(Table!B25-Table!$H25)/Table!$H25*100</f>
        <v>28.450213965568</v>
      </c>
      <c r="C25" s="11">
        <f>(Table!C25-Table!$H25)/Table!$H25*100</f>
        <v>28.345759746563093</v>
      </c>
      <c r="D25" s="11">
        <f>(Table!D25-Table!$H25)/Table!$H25*100</f>
        <v>26.78974899665276</v>
      </c>
      <c r="E25" s="11">
        <f>(Table!E25-Table!$H25)/Table!$H25*100</f>
        <v>24.877599400925295</v>
      </c>
      <c r="F25" s="11">
        <f>(Table!F25-Table!$H25)/Table!$H25*100</f>
        <v>21.80134000179448</v>
      </c>
      <c r="G25" s="11">
        <f>(Table!G25-Table!$H25)/Table!$H25*100</f>
        <v>13.783841700141672</v>
      </c>
      <c r="H25" s="11">
        <f>(Table!H25-Table!$H25)/Table!$H25*100</f>
        <v>0</v>
      </c>
      <c r="I25" s="11">
        <f>(Table!I25-Table!$H25)/Table!$H25*100</f>
        <v>20.45132978372909</v>
      </c>
      <c r="J25" s="11">
        <f>(Table!J25-Table!$H25)/Table!$H25*100</f>
        <v>25.84069539531727</v>
      </c>
      <c r="K25" s="11">
        <f>(Table!K25-Table!$H25)/Table!$H25*100</f>
        <v>28.441720650006204</v>
      </c>
      <c r="L25" s="11">
        <f>(Table!L25-Table!$H25)/Table!$H25*100</f>
        <v>30.225102085875445</v>
      </c>
      <c r="M25" s="11">
        <f>(Table!M25-Table!$H25)/Table!$H25*100</f>
        <v>32.083385461714855</v>
      </c>
      <c r="N25" s="12">
        <f>(Table!N25-Table!$H25)/Table!$H25*100</f>
        <v>33.13022355719018</v>
      </c>
    </row>
    <row r="26" spans="1:14" ht="13.5">
      <c r="A26" s="7" t="s">
        <v>120</v>
      </c>
      <c r="B26" s="11">
        <f>Table!B26/Table!$H25*100</f>
        <v>27.806784864696937</v>
      </c>
      <c r="C26" s="11">
        <f>Table!C26/Table!$H25*100</f>
        <v>27.793498496089857</v>
      </c>
      <c r="D26" s="11">
        <f>Table!D26/Table!$H25*100</f>
        <v>26.4535528387428</v>
      </c>
      <c r="E26" s="11">
        <f>Table!E26/Table!$H25*100</f>
        <v>25.46482416559962</v>
      </c>
      <c r="F26" s="11">
        <f>Table!F26/Table!$H25*100</f>
        <v>25.081246744776625</v>
      </c>
      <c r="G26" s="11">
        <f>Table!G26/Table!$H25*100</f>
        <v>19.94622676969595</v>
      </c>
      <c r="H26" s="11">
        <f>Table!H26/Table!$H25*100</f>
        <v>0</v>
      </c>
      <c r="I26" s="11">
        <f>Table!I26/Table!$H25*100</f>
        <v>21.630754981470048</v>
      </c>
      <c r="J26" s="11">
        <f>Table!J26/Table!$H25*100</f>
        <v>21.645617471627116</v>
      </c>
      <c r="K26" s="11">
        <f>Table!K26/Table!$H25*100</f>
        <v>21.69977993952964</v>
      </c>
      <c r="L26" s="11">
        <f>Table!L26/Table!$H25*100</f>
        <v>21.306556987717666</v>
      </c>
      <c r="M26" s="11">
        <f>Table!M26/Table!$H25*100</f>
        <v>20.21900643546502</v>
      </c>
      <c r="N26" s="12">
        <f>Table!N26/Table!$H25*100</f>
        <v>20.149507555084732</v>
      </c>
    </row>
    <row r="27" spans="1:14" ht="13.5">
      <c r="A27" s="7" t="s">
        <v>102</v>
      </c>
      <c r="B27" s="11">
        <f>(Table!B27-Table!$H27)/Table!$H27*100</f>
        <v>42.33564229718239</v>
      </c>
      <c r="C27" s="11">
        <f>(Table!C27-Table!$H27)/Table!$H27*100</f>
        <v>36.90583198190694</v>
      </c>
      <c r="D27" s="11">
        <f>(Table!D27-Table!$H27)/Table!$H27*100</f>
        <v>30.243499267374347</v>
      </c>
      <c r="E27" s="11">
        <f>(Table!E27-Table!$H27)/Table!$H27*100</f>
        <v>25.236683462686944</v>
      </c>
      <c r="F27" s="11">
        <f>(Table!F27-Table!$H27)/Table!$H27*100</f>
        <v>22.224397021307553</v>
      </c>
      <c r="G27" s="11">
        <f>(Table!G27-Table!$H27)/Table!$H27*100</f>
        <v>12.33430260529979</v>
      </c>
      <c r="H27" s="11">
        <f>(Table!H27-Table!$H27)/Table!$H27*100</f>
        <v>0</v>
      </c>
      <c r="I27" s="11">
        <f>(Table!I27-Table!$H27)/Table!$H27*100</f>
        <v>2.0417334556853377</v>
      </c>
      <c r="J27" s="11">
        <f>(Table!J27-Table!$H27)/Table!$H27*100</f>
        <v>1.5412460816457305</v>
      </c>
      <c r="K27" s="11">
        <f>(Table!K27-Table!$H27)/Table!$H27*100</f>
        <v>1.4346457228821048</v>
      </c>
      <c r="L27" s="11">
        <f>(Table!L27-Table!$H27)/Table!$H27*100</f>
        <v>1.3927417253979606</v>
      </c>
      <c r="M27" s="11">
        <f>(Table!M27-Table!$H27)/Table!$H27*100</f>
        <v>1.3713535933861118</v>
      </c>
      <c r="N27" s="12">
        <f>(Table!N27-Table!$H27)/Table!$H27*100</f>
        <v>1.3648487536758593</v>
      </c>
    </row>
    <row r="28" spans="1:14" ht="13.5">
      <c r="A28" s="7" t="s">
        <v>120</v>
      </c>
      <c r="B28" s="11">
        <f>Table!B28/Table!$H27*100</f>
        <v>22.674452602113522</v>
      </c>
      <c r="C28" s="11">
        <f>Table!C28/Table!$H27*100</f>
        <v>24.84058887146841</v>
      </c>
      <c r="D28" s="11">
        <f>Table!D28/Table!$H27*100</f>
        <v>25.027286032739728</v>
      </c>
      <c r="E28" s="11">
        <f>Table!E28/Table!$H27*100</f>
        <v>25.238963122487906</v>
      </c>
      <c r="F28" s="11">
        <f>Table!F28/Table!$H27*100</f>
        <v>28.37237651371669</v>
      </c>
      <c r="G28" s="11">
        <f>Table!G28/Table!$H27*100</f>
        <v>13.649538547611156</v>
      </c>
      <c r="H28" s="11">
        <f>Table!H28/Table!$H27*100</f>
        <v>0</v>
      </c>
      <c r="I28" s="11">
        <f>Table!I28/Table!$H27*100</f>
        <v>3.1780806114259414</v>
      </c>
      <c r="J28" s="11">
        <f>Table!J28/Table!$H27*100</f>
        <v>3.8833901016905585</v>
      </c>
      <c r="K28" s="11">
        <f>Table!K28/Table!$H27*100</f>
        <v>4.057737152809761</v>
      </c>
      <c r="L28" s="11">
        <f>Table!L28/Table!$H27*100</f>
        <v>4.137542969887793</v>
      </c>
      <c r="M28" s="11">
        <f>Table!M28/Table!$H27*100</f>
        <v>4.183297071136709</v>
      </c>
      <c r="N28" s="12">
        <f>Table!N28/Table!$H27*100</f>
        <v>4.198226423423277</v>
      </c>
    </row>
    <row r="29" spans="1:14" ht="13.5">
      <c r="A29" s="7" t="s">
        <v>104</v>
      </c>
      <c r="B29" s="11">
        <f>(Table!B29-Table!$H29)/Table!$H29*100</f>
        <v>36.20029808307369</v>
      </c>
      <c r="C29" s="11">
        <f>(Table!C29-Table!$H29)/Table!$H29*100</f>
        <v>36.155184692335055</v>
      </c>
      <c r="D29" s="11">
        <f>(Table!D29-Table!$H29)/Table!$H29*100</f>
        <v>35.99299592133903</v>
      </c>
      <c r="E29" s="11">
        <f>(Table!E29-Table!$H29)/Table!$H29*100</f>
        <v>35.7885100461897</v>
      </c>
      <c r="F29" s="11">
        <f>(Table!F29-Table!$H29)/Table!$H29*100</f>
        <v>36.00329427300301</v>
      </c>
      <c r="G29" s="11">
        <f>(Table!G29-Table!$H29)/Table!$H29*100</f>
        <v>32.20224744884857</v>
      </c>
      <c r="H29" s="11">
        <f>(Table!H29-Table!$H29)/Table!$H29*100</f>
        <v>0</v>
      </c>
      <c r="I29" s="11">
        <f>(Table!I29-Table!$H29)/Table!$H29*100</f>
        <v>19.039004134986715</v>
      </c>
      <c r="J29" s="11">
        <f>(Table!J29-Table!$H29)/Table!$H29*100</f>
        <v>24.781951618804158</v>
      </c>
      <c r="K29" s="11">
        <f>(Table!K29-Table!$H29)/Table!$H29*100</f>
        <v>30.900327706236308</v>
      </c>
      <c r="L29" s="11">
        <f>(Table!L29-Table!$H29)/Table!$H29*100</f>
        <v>34.43816516842829</v>
      </c>
      <c r="M29" s="11">
        <f>(Table!M29-Table!$H29)/Table!$H29*100</f>
        <v>35.764485557013245</v>
      </c>
      <c r="N29" s="12">
        <f>(Table!N29-Table!$H29)/Table!$H29*100</f>
        <v>36.2003176406194</v>
      </c>
    </row>
    <row r="30" spans="1:14" ht="13.5">
      <c r="A30" s="7" t="s">
        <v>120</v>
      </c>
      <c r="B30" s="11">
        <f>Table!B30/Table!$H29*100</f>
        <v>22.072619928027514</v>
      </c>
      <c r="C30" s="11">
        <f>Table!C30/Table!$H29*100</f>
        <v>22.104068420916366</v>
      </c>
      <c r="D30" s="11">
        <f>Table!D30/Table!$H29*100</f>
        <v>22.193453849186803</v>
      </c>
      <c r="E30" s="11">
        <f>Table!E30/Table!$H29*100</f>
        <v>22.341170956999978</v>
      </c>
      <c r="F30" s="11">
        <f>Table!F30/Table!$H29*100</f>
        <v>22.54589311237133</v>
      </c>
      <c r="G30" s="11">
        <f>Table!G30/Table!$H29*100</f>
        <v>20.97005542616988</v>
      </c>
      <c r="H30" s="11">
        <f>Table!H30/Table!$H29*100</f>
        <v>0</v>
      </c>
      <c r="I30" s="11">
        <f>Table!I30/Table!$H29*100</f>
        <v>24.85741448016297</v>
      </c>
      <c r="J30" s="11">
        <f>Table!J30/Table!$H29*100</f>
        <v>24.583121022892858</v>
      </c>
      <c r="K30" s="11">
        <f>Table!K30/Table!$H29*100</f>
        <v>20.35990442061514</v>
      </c>
      <c r="L30" s="11">
        <f>Table!L30/Table!$H29*100</f>
        <v>19.018413984379862</v>
      </c>
      <c r="M30" s="11">
        <f>Table!M30/Table!$H29*100</f>
        <v>19.03245127903101</v>
      </c>
      <c r="N30" s="12">
        <f>Table!N30/Table!$H29*100</f>
        <v>19.075949174569452</v>
      </c>
    </row>
    <row r="31" spans="1:14" ht="13.5">
      <c r="A31" s="7" t="s">
        <v>106</v>
      </c>
      <c r="B31" s="11">
        <f>(Table!B31-Table!$H31)/Table!$H31*100</f>
        <v>31.044492243086207</v>
      </c>
      <c r="C31" s="11">
        <f>(Table!C31-Table!$H31)/Table!$H31*100</f>
        <v>30.723607678761848</v>
      </c>
      <c r="D31" s="11">
        <f>(Table!D31-Table!$H31)/Table!$H31*100</f>
        <v>29.757220450308587</v>
      </c>
      <c r="E31" s="11">
        <f>(Table!E31-Table!$H31)/Table!$H31*100</f>
        <v>31.35517950306625</v>
      </c>
      <c r="F31" s="11">
        <f>(Table!F31-Table!$H31)/Table!$H31*100</f>
        <v>32.57081787309343</v>
      </c>
      <c r="G31" s="11">
        <f>(Table!G31-Table!$H31)/Table!$H31*100</f>
        <v>30.6040836937789</v>
      </c>
      <c r="H31" s="11">
        <f>(Table!H31-Table!$H31)/Table!$H31*100</f>
        <v>0</v>
      </c>
      <c r="I31" s="11">
        <f>(Table!I31-Table!$H31)/Table!$H31*100</f>
        <v>25.055783987689694</v>
      </c>
      <c r="J31" s="11">
        <f>(Table!J31-Table!$H31)/Table!$H31*100</f>
        <v>48.03235443905437</v>
      </c>
      <c r="K31" s="11">
        <f>(Table!K31-Table!$H31)/Table!$H31*100</f>
        <v>49.113391912094315</v>
      </c>
      <c r="L31" s="11">
        <f>(Table!L31-Table!$H31)/Table!$H31*100</f>
        <v>48.28609403737369</v>
      </c>
      <c r="M31" s="11">
        <f>(Table!M31-Table!$H31)/Table!$H31*100</f>
        <v>48.76869799159652</v>
      </c>
      <c r="N31" s="12">
        <f>(Table!N31-Table!$H31)/Table!$H31*100</f>
        <v>49.47221420362848</v>
      </c>
    </row>
    <row r="32" spans="1:14" ht="13.5">
      <c r="A32" s="7" t="s">
        <v>120</v>
      </c>
      <c r="B32" s="11">
        <f>Table!B32/Table!$H31*100</f>
        <v>28.781414942940152</v>
      </c>
      <c r="C32" s="11">
        <f>Table!C32/Table!$H31*100</f>
        <v>28.593699761163695</v>
      </c>
      <c r="D32" s="11">
        <f>Table!D32/Table!$H31*100</f>
        <v>28.081490016859778</v>
      </c>
      <c r="E32" s="11">
        <f>Table!E32/Table!$H31*100</f>
        <v>28.69201851933641</v>
      </c>
      <c r="F32" s="11">
        <f>Table!F32/Table!$H31*100</f>
        <v>29.160518796034985</v>
      </c>
      <c r="G32" s="11">
        <f>Table!G32/Table!$H31*100</f>
        <v>26.898653836364712</v>
      </c>
      <c r="H32" s="11">
        <f>Table!H32/Table!$H31*100</f>
        <v>0</v>
      </c>
      <c r="I32" s="11">
        <f>Table!I32/Table!$H31*100</f>
        <v>20.25944127190963</v>
      </c>
      <c r="J32" s="11">
        <f>Table!J32/Table!$H31*100</f>
        <v>14.379772399488969</v>
      </c>
      <c r="K32" s="11">
        <f>Table!K32/Table!$H31*100</f>
        <v>13.659290637445853</v>
      </c>
      <c r="L32" s="11">
        <f>Table!L32/Table!$H31*100</f>
        <v>11.046094304095785</v>
      </c>
      <c r="M32" s="11">
        <f>Table!M32/Table!$H31*100</f>
        <v>10.912104983604346</v>
      </c>
      <c r="N32" s="12">
        <f>Table!N32/Table!$H31*100</f>
        <v>11.665826250881933</v>
      </c>
    </row>
    <row r="33" spans="1:14" ht="13.5">
      <c r="A33" s="7" t="s">
        <v>108</v>
      </c>
      <c r="B33" s="11">
        <f>(Table!B33-Table!$H33)/Table!$H33*100</f>
        <v>18.67753114408778</v>
      </c>
      <c r="C33" s="11">
        <f>(Table!C33-Table!$H33)/Table!$H33*100</f>
        <v>18.452530055384354</v>
      </c>
      <c r="D33" s="11">
        <f>(Table!D33-Table!$H33)/Table!$H33*100</f>
        <v>17.712578461613898</v>
      </c>
      <c r="E33" s="11">
        <f>(Table!E33-Table!$H33)/Table!$H33*100</f>
        <v>16.999207202287888</v>
      </c>
      <c r="F33" s="11">
        <f>(Table!F33-Table!$H33)/Table!$H33*100</f>
        <v>14.790766530624394</v>
      </c>
      <c r="G33" s="11">
        <f>(Table!G33-Table!$H33)/Table!$H33*100</f>
        <v>11.395328862739145</v>
      </c>
      <c r="H33" s="11">
        <f>(Table!H33-Table!$H33)/Table!$H33*100</f>
        <v>0</v>
      </c>
      <c r="I33" s="11">
        <f>(Table!I33-Table!$H33)/Table!$H33*100</f>
        <v>14.401859844368884</v>
      </c>
      <c r="J33" s="11">
        <f>(Table!J33-Table!$H33)/Table!$H33*100</f>
        <v>22.826794854644408</v>
      </c>
      <c r="K33" s="11">
        <f>(Table!K33-Table!$H33)/Table!$H33*100</f>
        <v>27.83728063278833</v>
      </c>
      <c r="L33" s="11">
        <f>(Table!L33-Table!$H33)/Table!$H33*100</f>
        <v>40.85743670461095</v>
      </c>
      <c r="M33" s="11">
        <f>(Table!M33-Table!$H33)/Table!$H33*100</f>
        <v>39.38650889663554</v>
      </c>
      <c r="N33" s="12">
        <f>(Table!N33-Table!$H33)/Table!$H33*100</f>
        <v>36.642282685352754</v>
      </c>
    </row>
    <row r="34" spans="1:14" ht="13.5">
      <c r="A34" s="7" t="s">
        <v>120</v>
      </c>
      <c r="B34" s="11">
        <f>Table!B34/Table!$H33*100</f>
        <v>19.112584652536903</v>
      </c>
      <c r="C34" s="11">
        <f>Table!C34/Table!$H33*100</f>
        <v>18.51621112251177</v>
      </c>
      <c r="D34" s="11">
        <f>Table!D34/Table!$H33*100</f>
        <v>17.52821976041845</v>
      </c>
      <c r="E34" s="11">
        <f>Table!E34/Table!$H33*100</f>
        <v>17.160112508934095</v>
      </c>
      <c r="F34" s="11">
        <f>Table!F34/Table!$H33*100</f>
        <v>15.63813970448489</v>
      </c>
      <c r="G34" s="11">
        <f>Table!G34/Table!$H33*100</f>
        <v>16.71087676089031</v>
      </c>
      <c r="H34" s="11">
        <f>Table!H34/Table!$H33*100</f>
        <v>0</v>
      </c>
      <c r="I34" s="11">
        <f>Table!I34/Table!$H33*100</f>
        <v>18.526248608638465</v>
      </c>
      <c r="J34" s="11">
        <f>Table!J34/Table!$H33*100</f>
        <v>22.727763727166973</v>
      </c>
      <c r="K34" s="11">
        <f>Table!K34/Table!$H33*100</f>
        <v>26.990686185045938</v>
      </c>
      <c r="L34" s="11">
        <f>Table!L34/Table!$H33*100</f>
        <v>46.95824593687675</v>
      </c>
      <c r="M34" s="11">
        <f>Table!M34/Table!$H33*100</f>
        <v>39.77903128027735</v>
      </c>
      <c r="N34" s="12">
        <f>Table!N34/Table!$H33*100</f>
        <v>36.286644312967766</v>
      </c>
    </row>
    <row r="35" spans="1:14" ht="13.5">
      <c r="A35" s="7" t="s">
        <v>110</v>
      </c>
      <c r="B35" s="11">
        <f>(Table!B35-Table!$H35)/Table!$H35*100</f>
        <v>4.121531762627732</v>
      </c>
      <c r="C35" s="11">
        <f>(Table!C35-Table!$H35)/Table!$H35*100</f>
        <v>4.121252089723745</v>
      </c>
      <c r="D35" s="11">
        <f>(Table!D35-Table!$H35)/Table!$H35*100</f>
        <v>4.120420894030191</v>
      </c>
      <c r="E35" s="11">
        <f>(Table!E35-Table!$H35)/Table!$H35*100</f>
        <v>4.119042087056123</v>
      </c>
      <c r="F35" s="11">
        <f>(Table!F35-Table!$H35)/Table!$H35*100</f>
        <v>4.116278605844265</v>
      </c>
      <c r="G35" s="11">
        <f>(Table!G35-Table!$H35)/Table!$H35*100</f>
        <v>4.108109418992252</v>
      </c>
      <c r="H35" s="11">
        <f>(Table!H35-Table!$H35)/Table!$H35*100</f>
        <v>0</v>
      </c>
      <c r="I35" s="11">
        <f>(Table!I35-Table!$H35)/Table!$H35*100</f>
        <v>4.0694343723083986</v>
      </c>
      <c r="J35" s="11">
        <f>(Table!J35-Table!$H35)/Table!$H35*100</f>
        <v>4.001555998338397</v>
      </c>
      <c r="K35" s="11">
        <f>(Table!K35-Table!$H35)/Table!$H35*100</f>
        <v>3.9049769260075404</v>
      </c>
      <c r="L35" s="11">
        <f>(Table!L35-Table!$H35)/Table!$H35*100</f>
        <v>4.200022060911586</v>
      </c>
      <c r="M35" s="11">
        <f>(Table!M35-Table!$H35)/Table!$H35*100</f>
        <v>6.36033096061189</v>
      </c>
      <c r="N35" s="12">
        <f>(Table!N35-Table!$H35)/Table!$H35*100</f>
        <v>15.348930084903225</v>
      </c>
    </row>
    <row r="36" spans="1:14" ht="13.5">
      <c r="A36" s="8" t="s">
        <v>120</v>
      </c>
      <c r="B36" s="13">
        <f>Table!B36/Table!$H35*100</f>
        <v>0.03698971372201072</v>
      </c>
      <c r="C36" s="13">
        <f>Table!C36/Table!$H35*100</f>
        <v>0.036612502417895286</v>
      </c>
      <c r="D36" s="13">
        <f>Table!D36/Table!$H35*100</f>
        <v>0.03544494722068216</v>
      </c>
      <c r="E36" s="13">
        <f>Table!E36/Table!$H35*100</f>
        <v>0.03352844297400716</v>
      </c>
      <c r="F36" s="13">
        <f>Table!F36/Table!$H35*100</f>
        <v>0.029703674925213818</v>
      </c>
      <c r="G36" s="13">
        <f>Table!G36/Table!$H35*100</f>
        <v>0.01840126689393258</v>
      </c>
      <c r="H36" s="13">
        <f>Table!H36/Table!$H35*100</f>
        <v>0</v>
      </c>
      <c r="I36" s="13">
        <f>Table!I36/Table!$H35*100</f>
        <v>0.034449221102729674</v>
      </c>
      <c r="J36" s="13">
        <f>Table!J36/Table!$H35*100</f>
        <v>0.12421684260375315</v>
      </c>
      <c r="K36" s="13">
        <f>Table!K36/Table!$H35*100</f>
        <v>0.24593022980071888</v>
      </c>
      <c r="L36" s="13">
        <f>Table!L36/Table!$H35*100</f>
        <v>0.3855712593979223</v>
      </c>
      <c r="M36" s="13">
        <f>Table!M36/Table!$H35*100</f>
        <v>3.4095816675662354</v>
      </c>
      <c r="N36" s="14">
        <f>Table!N36/Table!$H35*100</f>
        <v>16.017570991037253</v>
      </c>
    </row>
    <row r="37" spans="2:14" ht="13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9" spans="1:14" ht="13.5">
      <c r="A39" s="6" t="s">
        <v>115</v>
      </c>
      <c r="B39" s="9" t="s">
        <v>92</v>
      </c>
      <c r="C39" s="9" t="s">
        <v>90</v>
      </c>
      <c r="D39" s="9" t="s">
        <v>88</v>
      </c>
      <c r="E39" s="9" t="s">
        <v>86</v>
      </c>
      <c r="F39" s="9" t="s">
        <v>84</v>
      </c>
      <c r="G39" s="9" t="s">
        <v>82</v>
      </c>
      <c r="H39" s="9" t="s">
        <v>119</v>
      </c>
      <c r="I39" s="9" t="s">
        <v>70</v>
      </c>
      <c r="J39" s="9" t="s">
        <v>72</v>
      </c>
      <c r="K39" s="9" t="s">
        <v>74</v>
      </c>
      <c r="L39" s="9" t="s">
        <v>76</v>
      </c>
      <c r="M39" s="9" t="s">
        <v>78</v>
      </c>
      <c r="N39" s="10" t="s">
        <v>80</v>
      </c>
    </row>
    <row r="40" spans="1:14" ht="13.5">
      <c r="A40" s="7" t="s">
        <v>96</v>
      </c>
      <c r="B40" s="11">
        <f>(Table!B40-Table!$H40)/Table!$H40*100</f>
        <v>46.09837753953988</v>
      </c>
      <c r="C40" s="11">
        <f>(Table!C40-Table!$H40)/Table!$H40*100</f>
        <v>4.092725956004989</v>
      </c>
      <c r="D40" s="11">
        <f>(Table!D40-Table!$H40)/Table!$H40*100</f>
        <v>4.658018329087279</v>
      </c>
      <c r="E40" s="11">
        <f>(Table!E40-Table!$H40)/Table!$H40*100</f>
        <v>4.939452153409113</v>
      </c>
      <c r="F40" s="11">
        <f>(Table!F40-Table!$H40)/Table!$H40*100</f>
        <v>4.080124234312293</v>
      </c>
      <c r="G40" s="11">
        <f>(Table!G40-Table!$H40)/Table!$H40*100</f>
        <v>4.626257969402669</v>
      </c>
      <c r="H40" s="11">
        <f>(Table!H40-Table!$H40)/Table!$H40*100</f>
        <v>0</v>
      </c>
      <c r="I40" s="11">
        <f>(Table!I40-Table!$H40)/Table!$H40*100</f>
        <v>4.626257969402669</v>
      </c>
      <c r="J40" s="11">
        <f>(Table!J40-Table!$H40)/Table!$H40*100</f>
        <v>4.080124234312293</v>
      </c>
      <c r="K40" s="11">
        <f>(Table!K40-Table!$H40)/Table!$H40*100</f>
        <v>4.939452153409113</v>
      </c>
      <c r="L40" s="11">
        <f>(Table!L40-Table!$H40)/Table!$H40*100</f>
        <v>4.658018329087279</v>
      </c>
      <c r="M40" s="11">
        <f>(Table!M40-Table!$H40)/Table!$H40*100</f>
        <v>4.092725956004989</v>
      </c>
      <c r="N40" s="12">
        <f>(Table!N40-Table!$H40)/Table!$H40*100</f>
        <v>46.09837753953988</v>
      </c>
    </row>
    <row r="41" spans="1:14" ht="13.5">
      <c r="A41" s="7" t="s">
        <v>120</v>
      </c>
      <c r="B41" s="11">
        <f>Table!B41/Table!$H40*100</f>
        <v>93.58691622392334</v>
      </c>
      <c r="C41" s="11">
        <f>Table!C41/Table!$H40*100</f>
        <v>3.4231087899296755</v>
      </c>
      <c r="D41" s="11">
        <f>Table!D41/Table!$H40*100</f>
        <v>3.6246879005263</v>
      </c>
      <c r="E41" s="11">
        <f>Table!E41/Table!$H40*100</f>
        <v>3.116880962650575</v>
      </c>
      <c r="F41" s="11">
        <f>Table!F41/Table!$H40*100</f>
        <v>2.5627787619961833</v>
      </c>
      <c r="G41" s="11">
        <f>Table!G41/Table!$H40*100</f>
        <v>1.2266924762720453</v>
      </c>
      <c r="H41" s="11">
        <f>Table!H41/Table!$H40*100</f>
        <v>0</v>
      </c>
      <c r="I41" s="11">
        <f>Table!I41/Table!$H40*100</f>
        <v>1.2266924762720453</v>
      </c>
      <c r="J41" s="11">
        <f>Table!J41/Table!$H40*100</f>
        <v>2.5627787619961833</v>
      </c>
      <c r="K41" s="11">
        <f>Table!K41/Table!$H40*100</f>
        <v>3.116880962650575</v>
      </c>
      <c r="L41" s="11">
        <f>Table!L41/Table!$H40*100</f>
        <v>3.6246879005263</v>
      </c>
      <c r="M41" s="11">
        <f>Table!M41/Table!$H40*100</f>
        <v>3.4231087899296755</v>
      </c>
      <c r="N41" s="12">
        <f>Table!N41/Table!$H40*100</f>
        <v>93.58691622392334</v>
      </c>
    </row>
    <row r="42" spans="1:14" ht="13.5">
      <c r="A42" s="7" t="s">
        <v>98</v>
      </c>
      <c r="B42" s="11">
        <f>(Table!B42-Table!$H42)/Table!$H42*100</f>
        <v>62.34090559756431</v>
      </c>
      <c r="C42" s="11">
        <f>(Table!C42-Table!$H42)/Table!$H42*100</f>
        <v>55.131597584654436</v>
      </c>
      <c r="D42" s="11">
        <f>(Table!D42-Table!$H42)/Table!$H42*100</f>
        <v>49.90646262902072</v>
      </c>
      <c r="E42" s="11">
        <f>(Table!E42-Table!$H42)/Table!$H42*100</f>
        <v>38.997976219727306</v>
      </c>
      <c r="F42" s="11">
        <f>(Table!F42-Table!$H42)/Table!$H42*100</f>
        <v>18.34666333511303</v>
      </c>
      <c r="G42" s="11">
        <f>(Table!G42-Table!$H42)/Table!$H42*100</f>
        <v>8.27841208670414</v>
      </c>
      <c r="H42" s="11">
        <f>(Table!H42-Table!$H42)/Table!$H42*100</f>
        <v>0</v>
      </c>
      <c r="I42" s="11">
        <f>(Table!I42-Table!$H42)/Table!$H42*100</f>
        <v>8.27841208670414</v>
      </c>
      <c r="J42" s="11">
        <f>(Table!J42-Table!$H42)/Table!$H42*100</f>
        <v>18.34666333511303</v>
      </c>
      <c r="K42" s="11">
        <f>(Table!K42-Table!$H42)/Table!$H42*100</f>
        <v>38.997976219727306</v>
      </c>
      <c r="L42" s="11">
        <f>(Table!L42-Table!$H42)/Table!$H42*100</f>
        <v>49.90646262902072</v>
      </c>
      <c r="M42" s="11">
        <f>(Table!M42-Table!$H42)/Table!$H42*100</f>
        <v>55.131597584654436</v>
      </c>
      <c r="N42" s="12">
        <f>(Table!N42-Table!$H42)/Table!$H42*100</f>
        <v>62.34090559756431</v>
      </c>
    </row>
    <row r="43" spans="1:14" ht="13.5">
      <c r="A43" s="7" t="s">
        <v>120</v>
      </c>
      <c r="B43" s="11">
        <f>Table!B43/Table!$H42*100</f>
        <v>231.4079585176224</v>
      </c>
      <c r="C43" s="11">
        <f>Table!C43/Table!$H42*100</f>
        <v>220.31115519031172</v>
      </c>
      <c r="D43" s="11">
        <f>Table!D43/Table!$H42*100</f>
        <v>202.30036131184193</v>
      </c>
      <c r="E43" s="11">
        <f>Table!E43/Table!$H42*100</f>
        <v>153.62476568589864</v>
      </c>
      <c r="F43" s="11">
        <f>Table!F43/Table!$H42*100</f>
        <v>65.45432117083998</v>
      </c>
      <c r="G43" s="11">
        <f>Table!G43/Table!$H42*100</f>
        <v>30.785266496973527</v>
      </c>
      <c r="H43" s="11">
        <f>Table!H43/Table!$H42*100</f>
        <v>0</v>
      </c>
      <c r="I43" s="11">
        <f>Table!I43/Table!$H42*100</f>
        <v>30.785266496973527</v>
      </c>
      <c r="J43" s="11">
        <f>Table!J43/Table!$H42*100</f>
        <v>65.45432117083998</v>
      </c>
      <c r="K43" s="11">
        <f>Table!K43/Table!$H42*100</f>
        <v>153.62476568589864</v>
      </c>
      <c r="L43" s="11">
        <f>Table!L43/Table!$H42*100</f>
        <v>202.30036131184193</v>
      </c>
      <c r="M43" s="11">
        <f>Table!M43/Table!$H42*100</f>
        <v>220.31115519031172</v>
      </c>
      <c r="N43" s="12">
        <f>Table!N43/Table!$H42*100</f>
        <v>231.4079585176224</v>
      </c>
    </row>
    <row r="44" spans="1:14" ht="13.5">
      <c r="A44" s="7" t="s">
        <v>100</v>
      </c>
      <c r="B44" s="11">
        <f>(Table!B44-Table!$H44)/Table!$H44*100</f>
        <v>63.68551020093485</v>
      </c>
      <c r="C44" s="11">
        <f>(Table!C44-Table!$H44)/Table!$H44*100</f>
        <v>54.31339194887646</v>
      </c>
      <c r="D44" s="11">
        <f>(Table!D44-Table!$H44)/Table!$H44*100</f>
        <v>40.070466918212475</v>
      </c>
      <c r="E44" s="11">
        <f>(Table!E44-Table!$H44)/Table!$H44*100</f>
        <v>30.080925112235633</v>
      </c>
      <c r="F44" s="11">
        <f>(Table!F44-Table!$H44)/Table!$H44*100</f>
        <v>19.64911349006367</v>
      </c>
      <c r="G44" s="11">
        <f>(Table!G44-Table!$H44)/Table!$H44*100</f>
        <v>7.634761437690683</v>
      </c>
      <c r="H44" s="11">
        <f>(Table!H44-Table!$H44)/Table!$H44*100</f>
        <v>0</v>
      </c>
      <c r="I44" s="11">
        <f>(Table!I44-Table!$H44)/Table!$H44*100</f>
        <v>7.634761437690683</v>
      </c>
      <c r="J44" s="11">
        <f>(Table!J44-Table!$H44)/Table!$H44*100</f>
        <v>19.64911349006367</v>
      </c>
      <c r="K44" s="11">
        <f>(Table!K44-Table!$H44)/Table!$H44*100</f>
        <v>30.080925112235633</v>
      </c>
      <c r="L44" s="11">
        <f>(Table!L44-Table!$H44)/Table!$H44*100</f>
        <v>40.070466918212475</v>
      </c>
      <c r="M44" s="11">
        <f>(Table!M44-Table!$H44)/Table!$H44*100</f>
        <v>54.31339194887646</v>
      </c>
      <c r="N44" s="12">
        <f>(Table!N44-Table!$H44)/Table!$H44*100</f>
        <v>63.68551020093485</v>
      </c>
    </row>
    <row r="45" spans="1:14" ht="13.5">
      <c r="A45" s="7" t="s">
        <v>120</v>
      </c>
      <c r="B45" s="11">
        <f>Table!B45/Table!$H44*100</f>
        <v>207.0892466866077</v>
      </c>
      <c r="C45" s="11">
        <f>Table!C45/Table!$H44*100</f>
        <v>184.37170018276007</v>
      </c>
      <c r="D45" s="11">
        <f>Table!D45/Table!$H44*100</f>
        <v>152.4949435810651</v>
      </c>
      <c r="E45" s="11">
        <f>Table!E45/Table!$H44*100</f>
        <v>129.575616625584</v>
      </c>
      <c r="F45" s="11">
        <f>Table!F45/Table!$H44*100</f>
        <v>97.341147093327</v>
      </c>
      <c r="G45" s="11">
        <f>Table!G45/Table!$H44*100</f>
        <v>45.42469054952568</v>
      </c>
      <c r="H45" s="11">
        <f>Table!H45/Table!$H44*100</f>
        <v>0</v>
      </c>
      <c r="I45" s="11">
        <f>Table!I45/Table!$H44*100</f>
        <v>45.42469054952568</v>
      </c>
      <c r="J45" s="11">
        <f>Table!J45/Table!$H44*100</f>
        <v>97.341147093327</v>
      </c>
      <c r="K45" s="11">
        <f>Table!K45/Table!$H44*100</f>
        <v>129.575616625584</v>
      </c>
      <c r="L45" s="11">
        <f>Table!L45/Table!$H44*100</f>
        <v>152.4949435810651</v>
      </c>
      <c r="M45" s="11">
        <f>Table!M45/Table!$H44*100</f>
        <v>184.37170018276007</v>
      </c>
      <c r="N45" s="12">
        <f>Table!N45/Table!$H44*100</f>
        <v>207.0892466866077</v>
      </c>
    </row>
    <row r="46" spans="1:14" ht="13.5">
      <c r="A46" s="7" t="s">
        <v>102</v>
      </c>
      <c r="B46" s="11">
        <f>(Table!B46-Table!$H46)/Table!$H46*100</f>
        <v>-26.272131769412148</v>
      </c>
      <c r="C46" s="11">
        <f>(Table!C46-Table!$H46)/Table!$H46*100</f>
        <v>-22.081728676055356</v>
      </c>
      <c r="D46" s="11">
        <f>(Table!D46-Table!$H46)/Table!$H46*100</f>
        <v>-16.868905643134568</v>
      </c>
      <c r="E46" s="11">
        <f>(Table!E46-Table!$H46)/Table!$H46*100</f>
        <v>-12.753769058672908</v>
      </c>
      <c r="F46" s="11">
        <f>(Table!F46-Table!$H46)/Table!$H46*100</f>
        <v>-5.898065789870736</v>
      </c>
      <c r="G46" s="11">
        <f>(Table!G46-Table!$H46)/Table!$H46*100</f>
        <v>1.2574788452502457</v>
      </c>
      <c r="H46" s="11">
        <f>(Table!H46-Table!$H46)/Table!$H46*100</f>
        <v>0</v>
      </c>
      <c r="I46" s="11">
        <f>(Table!I46-Table!$H46)/Table!$H46*100</f>
        <v>1.2574788452502457</v>
      </c>
      <c r="J46" s="11">
        <f>(Table!J46-Table!$H46)/Table!$H46*100</f>
        <v>-5.898065789870736</v>
      </c>
      <c r="K46" s="11">
        <f>(Table!K46-Table!$H46)/Table!$H46*100</f>
        <v>-12.753769058672908</v>
      </c>
      <c r="L46" s="11">
        <f>(Table!L46-Table!$H46)/Table!$H46*100</f>
        <v>-16.868905643134568</v>
      </c>
      <c r="M46" s="11">
        <f>(Table!M46-Table!$H46)/Table!$H46*100</f>
        <v>-22.081728676055356</v>
      </c>
      <c r="N46" s="12">
        <f>(Table!N46-Table!$H46)/Table!$H46*100</f>
        <v>-26.272131769412148</v>
      </c>
    </row>
    <row r="47" spans="1:14" ht="13.5">
      <c r="A47" s="7" t="s">
        <v>120</v>
      </c>
      <c r="B47" s="11">
        <f>Table!B47/Table!$H46*100</f>
        <v>82.61420581895764</v>
      </c>
      <c r="C47" s="11">
        <f>Table!C47/Table!$H46*100</f>
        <v>74.8435847871545</v>
      </c>
      <c r="D47" s="11">
        <f>Table!D47/Table!$H46*100</f>
        <v>61.80329891576596</v>
      </c>
      <c r="E47" s="11">
        <f>Table!E47/Table!$H46*100</f>
        <v>48.660411856322554</v>
      </c>
      <c r="F47" s="11">
        <f>Table!F47/Table!$H46*100</f>
        <v>31.466167767506693</v>
      </c>
      <c r="G47" s="11">
        <f>Table!G47/Table!$H46*100</f>
        <v>9.483967939391876</v>
      </c>
      <c r="H47" s="11">
        <f>Table!H47/Table!$H46*100</f>
        <v>0</v>
      </c>
      <c r="I47" s="11">
        <f>Table!I47/Table!$H46*100</f>
        <v>9.483967939391876</v>
      </c>
      <c r="J47" s="11">
        <f>Table!J47/Table!$H46*100</f>
        <v>31.466167767506693</v>
      </c>
      <c r="K47" s="11">
        <f>Table!K47/Table!$H46*100</f>
        <v>48.660411856322554</v>
      </c>
      <c r="L47" s="11">
        <f>Table!L47/Table!$H46*100</f>
        <v>61.80329891576596</v>
      </c>
      <c r="M47" s="11">
        <f>Table!M47/Table!$H46*100</f>
        <v>74.8435847871545</v>
      </c>
      <c r="N47" s="12">
        <f>Table!N47/Table!$H46*100</f>
        <v>82.61420581895764</v>
      </c>
    </row>
    <row r="48" spans="1:14" ht="13.5">
      <c r="A48" s="7" t="s">
        <v>104</v>
      </c>
      <c r="B48" s="11">
        <f>(Table!B48-Table!$H48)/Table!$H48*100</f>
        <v>48.15068200987723</v>
      </c>
      <c r="C48" s="11">
        <f>(Table!C48-Table!$H48)/Table!$H48*100</f>
        <v>47.3659870995182</v>
      </c>
      <c r="D48" s="11">
        <f>(Table!D48-Table!$H48)/Table!$H48*100</f>
        <v>45.06826116506668</v>
      </c>
      <c r="E48" s="11">
        <f>(Table!E48-Table!$H48)/Table!$H48*100</f>
        <v>41.41332833292379</v>
      </c>
      <c r="F48" s="11">
        <f>(Table!F48-Table!$H48)/Table!$H48*100</f>
        <v>34.60536862932739</v>
      </c>
      <c r="G48" s="11">
        <f>(Table!G48-Table!$H48)/Table!$H48*100</f>
        <v>17.06010627307122</v>
      </c>
      <c r="H48" s="11">
        <f>(Table!H48-Table!$H48)/Table!$H48*100</f>
        <v>0</v>
      </c>
      <c r="I48" s="11">
        <f>(Table!I48-Table!$H48)/Table!$H48*100</f>
        <v>17.06010627307122</v>
      </c>
      <c r="J48" s="11">
        <f>(Table!J48-Table!$H48)/Table!$H48*100</f>
        <v>34.60536862932739</v>
      </c>
      <c r="K48" s="11">
        <f>(Table!K48-Table!$H48)/Table!$H48*100</f>
        <v>41.41332833292379</v>
      </c>
      <c r="L48" s="11">
        <f>(Table!L48-Table!$H48)/Table!$H48*100</f>
        <v>45.06826116506668</v>
      </c>
      <c r="M48" s="11">
        <f>(Table!M48-Table!$H48)/Table!$H48*100</f>
        <v>47.3659870995182</v>
      </c>
      <c r="N48" s="12">
        <f>(Table!N48-Table!$H48)/Table!$H48*100</f>
        <v>48.15068200987723</v>
      </c>
    </row>
    <row r="49" spans="1:14" ht="13.5">
      <c r="A49" s="7" t="s">
        <v>120</v>
      </c>
      <c r="B49" s="11">
        <f>Table!B49/Table!$H48*100</f>
        <v>79.49879919497262</v>
      </c>
      <c r="C49" s="11">
        <f>Table!C49/Table!$H48*100</f>
        <v>78.64332474278113</v>
      </c>
      <c r="D49" s="11">
        <f>Table!D49/Table!$H48*100</f>
        <v>76.14735780134734</v>
      </c>
      <c r="E49" s="11">
        <f>Table!E49/Table!$H48*100</f>
        <v>72.20264106875342</v>
      </c>
      <c r="F49" s="11">
        <f>Table!F49/Table!$H48*100</f>
        <v>65.00043439971942</v>
      </c>
      <c r="G49" s="11">
        <f>Table!G49/Table!$H48*100</f>
        <v>46.80493241535647</v>
      </c>
      <c r="H49" s="11">
        <f>Table!H49/Table!$H48*100</f>
        <v>0</v>
      </c>
      <c r="I49" s="11">
        <f>Table!I49/Table!$H48*100</f>
        <v>46.80493241535647</v>
      </c>
      <c r="J49" s="11">
        <f>Table!J49/Table!$H48*100</f>
        <v>65.00043439971942</v>
      </c>
      <c r="K49" s="11">
        <f>Table!K49/Table!$H48*100</f>
        <v>72.20264106875342</v>
      </c>
      <c r="L49" s="11">
        <f>Table!L49/Table!$H48*100</f>
        <v>76.14735780134734</v>
      </c>
      <c r="M49" s="11">
        <f>Table!M49/Table!$H48*100</f>
        <v>78.64332474278113</v>
      </c>
      <c r="N49" s="12">
        <f>Table!N49/Table!$H48*100</f>
        <v>79.49879919497262</v>
      </c>
    </row>
    <row r="50" spans="1:14" ht="13.5">
      <c r="A50" s="7" t="s">
        <v>106</v>
      </c>
      <c r="B50" s="11">
        <f>(Table!B50-Table!$H50)/Table!$H50*100</f>
        <v>-8.971367999965524</v>
      </c>
      <c r="C50" s="11">
        <f>(Table!C50-Table!$H50)/Table!$H50*100</f>
        <v>-9.134324707626936</v>
      </c>
      <c r="D50" s="11">
        <f>(Table!D50-Table!$H50)/Table!$H50*100</f>
        <v>-9.619609580094934</v>
      </c>
      <c r="E50" s="11">
        <f>(Table!E50-Table!$H50)/Table!$H50*100</f>
        <v>-10.443896913971393</v>
      </c>
      <c r="F50" s="11">
        <f>(Table!F50-Table!$H50)/Table!$H50*100</f>
        <v>-12.05949211357827</v>
      </c>
      <c r="G50" s="11">
        <f>(Table!G50-Table!$H50)/Table!$H50*100</f>
        <v>-16.47157525831858</v>
      </c>
      <c r="H50" s="11">
        <f>(Table!H50-Table!$H50)/Table!$H50*100</f>
        <v>0</v>
      </c>
      <c r="I50" s="11">
        <f>(Table!I50-Table!$H50)/Table!$H50*100</f>
        <v>-16.47157525831858</v>
      </c>
      <c r="J50" s="11">
        <f>(Table!J50-Table!$H50)/Table!$H50*100</f>
        <v>-12.05949211357827</v>
      </c>
      <c r="K50" s="11">
        <f>(Table!K50-Table!$H50)/Table!$H50*100</f>
        <v>-10.443896913971393</v>
      </c>
      <c r="L50" s="11">
        <f>(Table!L50-Table!$H50)/Table!$H50*100</f>
        <v>-9.619609580094934</v>
      </c>
      <c r="M50" s="11">
        <f>(Table!M50-Table!$H50)/Table!$H50*100</f>
        <v>-9.134324707626936</v>
      </c>
      <c r="N50" s="12">
        <f>(Table!N50-Table!$H50)/Table!$H50*100</f>
        <v>-8.971367999965524</v>
      </c>
    </row>
    <row r="51" spans="1:14" ht="13.5">
      <c r="A51" s="7" t="s">
        <v>120</v>
      </c>
      <c r="B51" s="11">
        <f>Table!B51/Table!$H50*100</f>
        <v>81.86033137480337</v>
      </c>
      <c r="C51" s="11">
        <f>Table!C51/Table!$H50*100</f>
        <v>81.44053185757026</v>
      </c>
      <c r="D51" s="11">
        <f>Table!D51/Table!$H50*100</f>
        <v>80.17829702634393</v>
      </c>
      <c r="E51" s="11">
        <f>Table!E51/Table!$H50*100</f>
        <v>78.10793912125376</v>
      </c>
      <c r="F51" s="11">
        <f>Table!F51/Table!$H50*100</f>
        <v>73.95754389173682</v>
      </c>
      <c r="G51" s="11">
        <f>Table!G51/Table!$H50*100</f>
        <v>61.29804695449882</v>
      </c>
      <c r="H51" s="11">
        <f>Table!H51/Table!$H50*100</f>
        <v>0</v>
      </c>
      <c r="I51" s="11">
        <f>Table!I51/Table!$H50*100</f>
        <v>61.29804695449882</v>
      </c>
      <c r="J51" s="11">
        <f>Table!J51/Table!$H50*100</f>
        <v>73.95754389173682</v>
      </c>
      <c r="K51" s="11">
        <f>Table!K51/Table!$H50*100</f>
        <v>78.10793912125376</v>
      </c>
      <c r="L51" s="11">
        <f>Table!L51/Table!$H50*100</f>
        <v>80.17829702634393</v>
      </c>
      <c r="M51" s="11">
        <f>Table!M51/Table!$H50*100</f>
        <v>81.44053185757026</v>
      </c>
      <c r="N51" s="12">
        <f>Table!N51/Table!$H50*100</f>
        <v>81.86033137480337</v>
      </c>
    </row>
    <row r="52" spans="1:14" ht="13.5">
      <c r="A52" s="7" t="s">
        <v>108</v>
      </c>
      <c r="B52" s="11">
        <f>(Table!B52-Table!$H52)/Table!$H52*100</f>
        <v>-19.965243777148427</v>
      </c>
      <c r="C52" s="11">
        <f>(Table!C52-Table!$H52)/Table!$H52*100</f>
        <v>-17.520120139149352</v>
      </c>
      <c r="D52" s="11">
        <f>(Table!D52-Table!$H52)/Table!$H52*100</f>
        <v>-16.856259284165514</v>
      </c>
      <c r="E52" s="11">
        <f>(Table!E52-Table!$H52)/Table!$H52*100</f>
        <v>-17.692774947086196</v>
      </c>
      <c r="F52" s="11">
        <f>(Table!F52-Table!$H52)/Table!$H52*100</f>
        <v>-18.0599563254462</v>
      </c>
      <c r="G52" s="11">
        <f>(Table!G52-Table!$H52)/Table!$H52*100</f>
        <v>-12.745798844158223</v>
      </c>
      <c r="H52" s="11">
        <f>(Table!H52-Table!$H52)/Table!$H52*100</f>
        <v>0</v>
      </c>
      <c r="I52" s="11">
        <f>(Table!I52-Table!$H52)/Table!$H52*100</f>
        <v>-12.745798844158223</v>
      </c>
      <c r="J52" s="11">
        <f>(Table!J52-Table!$H52)/Table!$H52*100</f>
        <v>-18.0599563254462</v>
      </c>
      <c r="K52" s="11">
        <f>(Table!K52-Table!$H52)/Table!$H52*100</f>
        <v>-17.692774947086196</v>
      </c>
      <c r="L52" s="11">
        <f>(Table!L52-Table!$H52)/Table!$H52*100</f>
        <v>-16.856259284165514</v>
      </c>
      <c r="M52" s="11">
        <f>(Table!M52-Table!$H52)/Table!$H52*100</f>
        <v>-17.520120139149352</v>
      </c>
      <c r="N52" s="12">
        <f>(Table!N52-Table!$H52)/Table!$H52*100</f>
        <v>-19.965243777148427</v>
      </c>
    </row>
    <row r="53" spans="1:14" ht="13.5">
      <c r="A53" s="7" t="s">
        <v>120</v>
      </c>
      <c r="B53" s="11">
        <f>Table!B53/Table!$H52*100</f>
        <v>49.410164246877216</v>
      </c>
      <c r="C53" s="11">
        <f>Table!C53/Table!$H52*100</f>
        <v>55.35068042568787</v>
      </c>
      <c r="D53" s="11">
        <f>Table!D53/Table!$H52*100</f>
        <v>55.18241471066777</v>
      </c>
      <c r="E53" s="11">
        <f>Table!E53/Table!$H52*100</f>
        <v>49.378656586682595</v>
      </c>
      <c r="F53" s="11">
        <f>Table!F53/Table!$H52*100</f>
        <v>41.80109560585037</v>
      </c>
      <c r="G53" s="11">
        <f>Table!G53/Table!$H52*100</f>
        <v>31.142336892290835</v>
      </c>
      <c r="H53" s="11">
        <f>Table!H53/Table!$H52*100</f>
        <v>0</v>
      </c>
      <c r="I53" s="11">
        <f>Table!I53/Table!$H52*100</f>
        <v>31.142336892290835</v>
      </c>
      <c r="J53" s="11">
        <f>Table!J53/Table!$H52*100</f>
        <v>41.80109560585037</v>
      </c>
      <c r="K53" s="11">
        <f>Table!K53/Table!$H52*100</f>
        <v>49.378656586682595</v>
      </c>
      <c r="L53" s="11">
        <f>Table!L53/Table!$H52*100</f>
        <v>55.18241471066777</v>
      </c>
      <c r="M53" s="11">
        <f>Table!M53/Table!$H52*100</f>
        <v>55.35068042568787</v>
      </c>
      <c r="N53" s="12">
        <f>Table!N53/Table!$H52*100</f>
        <v>49.410164246877216</v>
      </c>
    </row>
    <row r="54" spans="1:14" ht="13.5">
      <c r="A54" s="7" t="s">
        <v>110</v>
      </c>
      <c r="B54" s="11">
        <f>(Table!B54-Table!$H54)/Table!$H54*100</f>
        <v>4.546534414456348</v>
      </c>
      <c r="C54" s="11">
        <f>(Table!C54-Table!$H54)/Table!$H54*100</f>
        <v>4.54846819351584</v>
      </c>
      <c r="D54" s="11">
        <f>(Table!D54-Table!$H54)/Table!$H54*100</f>
        <v>4.554263495717325</v>
      </c>
      <c r="E54" s="11">
        <f>(Table!E54-Table!$H54)/Table!$H54*100</f>
        <v>4.563929373526294</v>
      </c>
      <c r="F54" s="11">
        <f>(Table!F54-Table!$H54)/Table!$H54*100</f>
        <v>4.5832736301679775</v>
      </c>
      <c r="G54" s="11">
        <f>(Table!G54-Table!$H54)/Table!$H54*100</f>
        <v>4.64127967376639</v>
      </c>
      <c r="H54" s="11">
        <f>(Table!H54-Table!$H54)/Table!$H54*100</f>
        <v>0</v>
      </c>
      <c r="I54" s="11">
        <f>(Table!I54-Table!$H54)/Table!$H54*100</f>
        <v>4.64127967376639</v>
      </c>
      <c r="J54" s="11">
        <f>(Table!J54-Table!$H54)/Table!$H54*100</f>
        <v>4.5832736301679775</v>
      </c>
      <c r="K54" s="11">
        <f>(Table!K54-Table!$H54)/Table!$H54*100</f>
        <v>4.563929373526294</v>
      </c>
      <c r="L54" s="11">
        <f>(Table!L54-Table!$H54)/Table!$H54*100</f>
        <v>4.554263495717325</v>
      </c>
      <c r="M54" s="11">
        <f>(Table!M54-Table!$H54)/Table!$H54*100</f>
        <v>4.54846819351584</v>
      </c>
      <c r="N54" s="12">
        <f>(Table!N54-Table!$H54)/Table!$H54*100</f>
        <v>4.546534414456348</v>
      </c>
    </row>
    <row r="55" spans="1:14" ht="13.5">
      <c r="A55" s="8" t="s">
        <v>120</v>
      </c>
      <c r="B55" s="13">
        <f>Table!B55/Table!$H54*100</f>
        <v>0.21138862096155778</v>
      </c>
      <c r="C55" s="13">
        <f>Table!C55/Table!$H54*100</f>
        <v>0.20924554016658975</v>
      </c>
      <c r="D55" s="13">
        <f>Table!D55/Table!$H54*100</f>
        <v>0.20277865557834285</v>
      </c>
      <c r="E55" s="13">
        <f>Table!E55/Table!$H54*100</f>
        <v>0.19203056417431616</v>
      </c>
      <c r="F55" s="13">
        <f>Table!F55/Table!$H54*100</f>
        <v>0.1705246274897886</v>
      </c>
      <c r="G55" s="13">
        <f>Table!G55/Table!$H54*100</f>
        <v>0.10597881354816419</v>
      </c>
      <c r="H55" s="13">
        <f>Table!H55/Table!$H54*100</f>
        <v>0</v>
      </c>
      <c r="I55" s="13">
        <f>Table!I55/Table!$H54*100</f>
        <v>0.10597881354816419</v>
      </c>
      <c r="J55" s="13">
        <f>Table!J55/Table!$H54*100</f>
        <v>0.1705246274897886</v>
      </c>
      <c r="K55" s="13">
        <f>Table!K55/Table!$H54*100</f>
        <v>0.19203056417431616</v>
      </c>
      <c r="L55" s="13">
        <f>Table!L55/Table!$H54*100</f>
        <v>0.20277865557834285</v>
      </c>
      <c r="M55" s="13">
        <f>Table!M55/Table!$H54*100</f>
        <v>0.20924554016658975</v>
      </c>
      <c r="N55" s="14">
        <f>Table!N55/Table!$H54*100</f>
        <v>0.21138862096155778</v>
      </c>
    </row>
    <row r="56" spans="2:14" ht="13.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6">
      <selection activeCell="B40" sqref="B40:N55"/>
    </sheetView>
  </sheetViews>
  <sheetFormatPr defaultColWidth="9.00390625" defaultRowHeight="13.5"/>
  <cols>
    <col min="1" max="1" width="14.125" style="19" bestFit="1" customWidth="1"/>
    <col min="2" max="14" width="10.625" style="19" customWidth="1"/>
    <col min="15" max="16384" width="9.00390625" style="19" customWidth="1"/>
  </cols>
  <sheetData>
    <row r="1" spans="1:14" ht="13.5">
      <c r="A1" s="6" t="s">
        <v>112</v>
      </c>
      <c r="B1" s="9" t="s">
        <v>92</v>
      </c>
      <c r="C1" s="9" t="s">
        <v>90</v>
      </c>
      <c r="D1" s="9" t="s">
        <v>88</v>
      </c>
      <c r="E1" s="9" t="s">
        <v>86</v>
      </c>
      <c r="F1" s="9" t="s">
        <v>84</v>
      </c>
      <c r="G1" s="9" t="s">
        <v>82</v>
      </c>
      <c r="H1" s="9" t="s">
        <v>118</v>
      </c>
      <c r="I1" s="9" t="s">
        <v>70</v>
      </c>
      <c r="J1" s="9" t="s">
        <v>72</v>
      </c>
      <c r="K1" s="9" t="s">
        <v>74</v>
      </c>
      <c r="L1" s="9" t="s">
        <v>76</v>
      </c>
      <c r="M1" s="9" t="s">
        <v>78</v>
      </c>
      <c r="N1" s="10" t="s">
        <v>80</v>
      </c>
    </row>
    <row r="2" spans="1:14" ht="13.5">
      <c r="A2" s="7" t="s">
        <v>96</v>
      </c>
      <c r="B2" s="11">
        <v>114.20170399999999</v>
      </c>
      <c r="C2" s="11">
        <v>111.21503600000001</v>
      </c>
      <c r="D2" s="11">
        <v>111.70609333333334</v>
      </c>
      <c r="E2" s="11">
        <v>111.33162833333334</v>
      </c>
      <c r="F2" s="11">
        <v>110.48353666666667</v>
      </c>
      <c r="G2" s="11">
        <v>109.15298</v>
      </c>
      <c r="H2" s="11">
        <v>113.6853</v>
      </c>
      <c r="I2" s="11">
        <v>96.02510616666666</v>
      </c>
      <c r="J2" s="11">
        <v>70.72375849999999</v>
      </c>
      <c r="K2" s="11">
        <v>77.43711333333334</v>
      </c>
      <c r="L2" s="11">
        <v>92.94224833333332</v>
      </c>
      <c r="M2" s="11">
        <v>102.48471099999999</v>
      </c>
      <c r="N2" s="12">
        <v>105.91850016666666</v>
      </c>
    </row>
    <row r="3" spans="1:14" ht="13.5">
      <c r="A3" s="7" t="s">
        <v>114</v>
      </c>
      <c r="B3" s="11">
        <v>12.648811195829078</v>
      </c>
      <c r="C3" s="11">
        <v>7.843479535816872</v>
      </c>
      <c r="D3" s="11">
        <v>7.368173143320099</v>
      </c>
      <c r="E3" s="11">
        <v>7.581607806863685</v>
      </c>
      <c r="F3" s="11">
        <v>6.964435007518445</v>
      </c>
      <c r="G3" s="11">
        <v>4.61493356604857</v>
      </c>
      <c r="H3" s="11">
        <v>0</v>
      </c>
      <c r="I3" s="11">
        <v>13.229512747236502</v>
      </c>
      <c r="J3" s="11">
        <v>40.92985751914132</v>
      </c>
      <c r="K3" s="11">
        <v>34.76065149029753</v>
      </c>
      <c r="L3" s="11">
        <v>37.866945088268025</v>
      </c>
      <c r="M3" s="11">
        <v>48.85599916878498</v>
      </c>
      <c r="N3" s="12">
        <v>54.52455978488761</v>
      </c>
    </row>
    <row r="4" spans="1:14" ht="13.5">
      <c r="A4" s="7" t="s">
        <v>98</v>
      </c>
      <c r="B4" s="11">
        <v>96.51399228571427</v>
      </c>
      <c r="C4" s="11">
        <v>102.00397753571428</v>
      </c>
      <c r="D4" s="11">
        <v>103.77305228571427</v>
      </c>
      <c r="E4" s="11">
        <v>105.50572824999999</v>
      </c>
      <c r="F4" s="11">
        <v>101.8233230357143</v>
      </c>
      <c r="G4" s="11">
        <v>99.54734960714286</v>
      </c>
      <c r="H4" s="11">
        <v>113.6853</v>
      </c>
      <c r="I4" s="11">
        <v>101.53272939285716</v>
      </c>
      <c r="J4" s="11">
        <v>94.28964371428572</v>
      </c>
      <c r="K4" s="11">
        <v>92.66761121428571</v>
      </c>
      <c r="L4" s="11">
        <v>92.31358715357143</v>
      </c>
      <c r="M4" s="11">
        <v>93.3452588642857</v>
      </c>
      <c r="N4" s="12">
        <v>92.83853390357142</v>
      </c>
    </row>
    <row r="5" spans="1:14" ht="13.5">
      <c r="A5" s="7" t="s">
        <v>114</v>
      </c>
      <c r="B5" s="11">
        <v>26.495931559394165</v>
      </c>
      <c r="C5" s="11">
        <v>23.673366902908416</v>
      </c>
      <c r="D5" s="11">
        <v>26.792381405065807</v>
      </c>
      <c r="E5" s="11">
        <v>37.132521277780164</v>
      </c>
      <c r="F5" s="11">
        <v>24.90205491214223</v>
      </c>
      <c r="G5" s="11">
        <v>23.412230702534945</v>
      </c>
      <c r="H5" s="11">
        <v>0</v>
      </c>
      <c r="I5" s="11">
        <v>19.330911177659736</v>
      </c>
      <c r="J5" s="11">
        <v>28.975076871499276</v>
      </c>
      <c r="K5" s="11">
        <v>29.477693107897892</v>
      </c>
      <c r="L5" s="11">
        <v>31.196863318245665</v>
      </c>
      <c r="M5" s="11">
        <v>33.20625724204797</v>
      </c>
      <c r="N5" s="12">
        <v>33.77423371082322</v>
      </c>
    </row>
    <row r="6" spans="1:14" ht="13.5">
      <c r="A6" s="7" t="s">
        <v>100</v>
      </c>
      <c r="B6" s="11">
        <v>82.8898258076923</v>
      </c>
      <c r="C6" s="11">
        <v>80.88418692307694</v>
      </c>
      <c r="D6" s="11">
        <v>78.78233169230771</v>
      </c>
      <c r="E6" s="11">
        <v>78.69146273076923</v>
      </c>
      <c r="F6" s="11">
        <v>82.46530058461539</v>
      </c>
      <c r="G6" s="11">
        <v>94.34763853846154</v>
      </c>
      <c r="H6" s="11">
        <v>113.6853</v>
      </c>
      <c r="I6" s="11">
        <v>87.00444638461538</v>
      </c>
      <c r="J6" s="11">
        <v>82.25573973076924</v>
      </c>
      <c r="K6" s="11">
        <v>79.32229363846153</v>
      </c>
      <c r="L6" s="11">
        <v>80.58202010384618</v>
      </c>
      <c r="M6" s="11">
        <v>82.13612660384617</v>
      </c>
      <c r="N6" s="12">
        <v>82.51635657692307</v>
      </c>
    </row>
    <row r="7" spans="1:14" ht="13.5">
      <c r="A7" s="7" t="s">
        <v>114</v>
      </c>
      <c r="B7" s="11">
        <v>53.52602454254962</v>
      </c>
      <c r="C7" s="11">
        <v>50.43954454413748</v>
      </c>
      <c r="D7" s="11">
        <v>47.02939693391783</v>
      </c>
      <c r="E7" s="11">
        <v>45.31678633024232</v>
      </c>
      <c r="F7" s="11">
        <v>43.414017710250626</v>
      </c>
      <c r="G7" s="11">
        <v>29.918130205631883</v>
      </c>
      <c r="H7" s="11">
        <v>0</v>
      </c>
      <c r="I7" s="11">
        <v>32.89000448133093</v>
      </c>
      <c r="J7" s="11">
        <v>33.42449592383202</v>
      </c>
      <c r="K7" s="11">
        <v>34.770375120750955</v>
      </c>
      <c r="L7" s="11">
        <v>39.126286899489024</v>
      </c>
      <c r="M7" s="11">
        <v>46.004547194747005</v>
      </c>
      <c r="N7" s="12">
        <v>51.065506764584</v>
      </c>
    </row>
    <row r="8" spans="1:14" ht="13.5">
      <c r="A8" s="7" t="s">
        <v>102</v>
      </c>
      <c r="B8" s="11">
        <v>85.96423566666665</v>
      </c>
      <c r="C8" s="11">
        <v>83.28336766666666</v>
      </c>
      <c r="D8" s="11">
        <v>77.54489733333334</v>
      </c>
      <c r="E8" s="11">
        <v>77.37253133333333</v>
      </c>
      <c r="F8" s="11">
        <v>74.17420936666667</v>
      </c>
      <c r="G8" s="11">
        <v>90.34259899999999</v>
      </c>
      <c r="H8" s="11">
        <v>113.6853</v>
      </c>
      <c r="I8" s="11">
        <v>113.09474666666667</v>
      </c>
      <c r="J8" s="11">
        <v>116.43870333333332</v>
      </c>
      <c r="K8" s="11">
        <v>117.31910333333333</v>
      </c>
      <c r="L8" s="11">
        <v>117.72416666666668</v>
      </c>
      <c r="M8" s="11">
        <v>117.95920999999998</v>
      </c>
      <c r="N8" s="12">
        <v>118.03671333333334</v>
      </c>
    </row>
    <row r="9" spans="1:14" ht="13.5">
      <c r="A9" s="7" t="s">
        <v>114</v>
      </c>
      <c r="B9" s="11">
        <v>48.853846699243825</v>
      </c>
      <c r="C9" s="11">
        <v>49.11613804797356</v>
      </c>
      <c r="D9" s="11">
        <v>48.596669193083024</v>
      </c>
      <c r="E9" s="11">
        <v>51.12568818629814</v>
      </c>
      <c r="F9" s="11">
        <v>59.49141245555235</v>
      </c>
      <c r="G9" s="11">
        <v>28.234331589698144</v>
      </c>
      <c r="H9" s="11">
        <v>0</v>
      </c>
      <c r="I9" s="11">
        <v>11.889323220942103</v>
      </c>
      <c r="J9" s="11">
        <v>17.617852404891313</v>
      </c>
      <c r="K9" s="11">
        <v>19.18450881546971</v>
      </c>
      <c r="L9" s="11">
        <v>19.927593832834695</v>
      </c>
      <c r="M9" s="11">
        <v>20.36679047902258</v>
      </c>
      <c r="N9" s="12">
        <v>20.513044531688397</v>
      </c>
    </row>
    <row r="10" spans="1:14" ht="13.5">
      <c r="A10" s="7" t="s">
        <v>104</v>
      </c>
      <c r="B10" s="11">
        <v>76.8120011111111</v>
      </c>
      <c r="C10" s="11">
        <v>76.60189155555555</v>
      </c>
      <c r="D10" s="11">
        <v>75.9776852222222</v>
      </c>
      <c r="E10" s="11">
        <v>74.96651155555554</v>
      </c>
      <c r="F10" s="11">
        <v>73.17520444444445</v>
      </c>
      <c r="G10" s="11">
        <v>74.12603433333334</v>
      </c>
      <c r="H10" s="11">
        <v>113.6853</v>
      </c>
      <c r="I10" s="11">
        <v>93.990982</v>
      </c>
      <c r="J10" s="11">
        <v>85.75956255555555</v>
      </c>
      <c r="K10" s="11">
        <v>76.93181077777778</v>
      </c>
      <c r="L10" s="11">
        <v>71.85005122222222</v>
      </c>
      <c r="M10" s="11">
        <v>69.60533844444444</v>
      </c>
      <c r="N10" s="12">
        <v>68.62938077777778</v>
      </c>
    </row>
    <row r="11" spans="1:14" ht="13.5">
      <c r="A11" s="7" t="s">
        <v>114</v>
      </c>
      <c r="B11" s="11">
        <v>30.568081486443198</v>
      </c>
      <c r="C11" s="11">
        <v>30.03289370227057</v>
      </c>
      <c r="D11" s="11">
        <v>28.63638454824527</v>
      </c>
      <c r="E11" s="11">
        <v>27.010360908226847</v>
      </c>
      <c r="F11" s="11">
        <v>25.806309140067004</v>
      </c>
      <c r="G11" s="11">
        <v>24.490966814488218</v>
      </c>
      <c r="H11" s="11">
        <v>0</v>
      </c>
      <c r="I11" s="11">
        <v>24.154226159148173</v>
      </c>
      <c r="J11" s="11">
        <v>26.504864827624424</v>
      </c>
      <c r="K11" s="11">
        <v>25.279027127270673</v>
      </c>
      <c r="L11" s="11">
        <v>29.630052632113532</v>
      </c>
      <c r="M11" s="11">
        <v>33.64979385461347</v>
      </c>
      <c r="N11" s="12">
        <v>35.58480151106534</v>
      </c>
    </row>
    <row r="12" spans="1:14" ht="13.5">
      <c r="A12" s="7" t="s">
        <v>106</v>
      </c>
      <c r="B12" s="11">
        <v>66.13312633333334</v>
      </c>
      <c r="C12" s="11">
        <v>67.26644633333333</v>
      </c>
      <c r="D12" s="11">
        <v>70.40174566666666</v>
      </c>
      <c r="E12" s="11">
        <v>74.73531566666666</v>
      </c>
      <c r="F12" s="11">
        <v>79.56026833333333</v>
      </c>
      <c r="G12" s="11">
        <v>84.17390733333333</v>
      </c>
      <c r="H12" s="11">
        <v>113.6853</v>
      </c>
      <c r="I12" s="11">
        <v>72.398707</v>
      </c>
      <c r="J12" s="11">
        <v>32.07449866666667</v>
      </c>
      <c r="K12" s="11">
        <v>33.87295666666667</v>
      </c>
      <c r="L12" s="11">
        <v>41.1598</v>
      </c>
      <c r="M12" s="11">
        <v>44.048623666666664</v>
      </c>
      <c r="N12" s="12">
        <v>29.667993000000006</v>
      </c>
    </row>
    <row r="13" spans="1:14" ht="13.5">
      <c r="A13" s="7" t="s">
        <v>114</v>
      </c>
      <c r="B13" s="11">
        <v>46.998610095890655</v>
      </c>
      <c r="C13" s="11">
        <v>45.39731654958684</v>
      </c>
      <c r="D13" s="11">
        <v>41.16740456109555</v>
      </c>
      <c r="E13" s="11">
        <v>35.9699386719193</v>
      </c>
      <c r="F13" s="11">
        <v>31.4038199404708</v>
      </c>
      <c r="G13" s="11">
        <v>29.521175893867927</v>
      </c>
      <c r="H13" s="11">
        <v>0</v>
      </c>
      <c r="I13" s="11">
        <v>28.060951342092444</v>
      </c>
      <c r="J13" s="11">
        <v>18.937500999082587</v>
      </c>
      <c r="K13" s="11">
        <v>9.082172300105816</v>
      </c>
      <c r="L13" s="11">
        <v>6.599854978863621</v>
      </c>
      <c r="M13" s="11">
        <v>13.393905923622162</v>
      </c>
      <c r="N13" s="12">
        <v>11.025105518358897</v>
      </c>
    </row>
    <row r="14" spans="1:14" ht="13.5">
      <c r="A14" s="7" t="s">
        <v>108</v>
      </c>
      <c r="B14" s="11">
        <v>92.66861833333334</v>
      </c>
      <c r="C14" s="11">
        <v>92.36788672222221</v>
      </c>
      <c r="D14" s="11">
        <v>92.79522683333333</v>
      </c>
      <c r="E14" s="11">
        <v>94.00038472222222</v>
      </c>
      <c r="F14" s="11">
        <v>97.78672449999998</v>
      </c>
      <c r="G14" s="11">
        <v>101.59005944444444</v>
      </c>
      <c r="H14" s="11">
        <v>113.6853</v>
      </c>
      <c r="I14" s="11">
        <v>100.87807961111112</v>
      </c>
      <c r="J14" s="11">
        <v>113.65057472222225</v>
      </c>
      <c r="K14" s="11">
        <v>131.35966349999998</v>
      </c>
      <c r="L14" s="11">
        <v>114.23118266666665</v>
      </c>
      <c r="M14" s="11">
        <v>108.99387835294117</v>
      </c>
      <c r="N14" s="12">
        <v>105.30938625</v>
      </c>
    </row>
    <row r="15" spans="1:14" ht="13.5">
      <c r="A15" s="7" t="s">
        <v>114</v>
      </c>
      <c r="B15" s="11">
        <v>29.367322626869832</v>
      </c>
      <c r="C15" s="11">
        <v>26.16622147728848</v>
      </c>
      <c r="D15" s="11">
        <v>23.983317198438044</v>
      </c>
      <c r="E15" s="11">
        <v>22.65463916701901</v>
      </c>
      <c r="F15" s="11">
        <v>21.024220170534317</v>
      </c>
      <c r="G15" s="11">
        <v>22.126195971139563</v>
      </c>
      <c r="H15" s="11">
        <v>0</v>
      </c>
      <c r="I15" s="11">
        <v>28.648522219883194</v>
      </c>
      <c r="J15" s="11">
        <v>34.509395142613556</v>
      </c>
      <c r="K15" s="11">
        <v>66.91315816391734</v>
      </c>
      <c r="L15" s="11">
        <v>78.63524991494889</v>
      </c>
      <c r="M15" s="11">
        <v>81.45036831132249</v>
      </c>
      <c r="N15" s="12">
        <v>56.855539449760094</v>
      </c>
    </row>
    <row r="16" spans="1:14" ht="13.5">
      <c r="A16" s="7" t="s">
        <v>110</v>
      </c>
      <c r="B16" s="11">
        <v>106.1884</v>
      </c>
      <c r="C16" s="11">
        <v>106.18835000000001</v>
      </c>
      <c r="D16" s="11">
        <v>106.18820000000001</v>
      </c>
      <c r="E16" s="11">
        <v>106.18794333333334</v>
      </c>
      <c r="F16" s="11">
        <v>106.18739333333333</v>
      </c>
      <c r="G16" s="11">
        <v>106.18552</v>
      </c>
      <c r="H16" s="11">
        <v>113.6853</v>
      </c>
      <c r="I16" s="11">
        <v>106.17126</v>
      </c>
      <c r="J16" s="11">
        <v>106.12418666666667</v>
      </c>
      <c r="K16" s="11">
        <v>106.02706333333333</v>
      </c>
      <c r="L16" s="11">
        <v>105.74098666666667</v>
      </c>
      <c r="M16" s="11">
        <v>105.51265666666666</v>
      </c>
      <c r="N16" s="12">
        <v>116.25043</v>
      </c>
    </row>
    <row r="17" spans="1:14" ht="13.5">
      <c r="A17" s="8" t="s">
        <v>114</v>
      </c>
      <c r="B17" s="13">
        <v>0.018547336736033534</v>
      </c>
      <c r="C17" s="13">
        <v>0.018354920321264335</v>
      </c>
      <c r="D17" s="13">
        <v>0.01771783282458611</v>
      </c>
      <c r="E17" s="13">
        <v>0.016692481341411117</v>
      </c>
      <c r="F17" s="13">
        <v>0.014679074675648648</v>
      </c>
      <c r="G17" s="13">
        <v>0.008887451828275918</v>
      </c>
      <c r="H17" s="13">
        <v>0</v>
      </c>
      <c r="I17" s="13">
        <v>0.015364813698843162</v>
      </c>
      <c r="J17" s="13">
        <v>0.05587567837022807</v>
      </c>
      <c r="K17" s="13">
        <v>0.13529630901592854</v>
      </c>
      <c r="L17" s="13">
        <v>0.4198229655876829</v>
      </c>
      <c r="M17" s="13">
        <v>0.703842218282935</v>
      </c>
      <c r="N17" s="14">
        <v>19.78839347626784</v>
      </c>
    </row>
    <row r="18" spans="2:14" ht="13.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 ht="13.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3.5">
      <c r="A20" s="6" t="s">
        <v>113</v>
      </c>
      <c r="B20" s="9" t="s">
        <v>92</v>
      </c>
      <c r="C20" s="9" t="s">
        <v>90</v>
      </c>
      <c r="D20" s="9" t="s">
        <v>88</v>
      </c>
      <c r="E20" s="9" t="s">
        <v>86</v>
      </c>
      <c r="F20" s="9" t="s">
        <v>84</v>
      </c>
      <c r="G20" s="9" t="s">
        <v>82</v>
      </c>
      <c r="H20" s="9" t="s">
        <v>118</v>
      </c>
      <c r="I20" s="9" t="s">
        <v>70</v>
      </c>
      <c r="J20" s="9" t="s">
        <v>72</v>
      </c>
      <c r="K20" s="9" t="s">
        <v>74</v>
      </c>
      <c r="L20" s="9" t="s">
        <v>76</v>
      </c>
      <c r="M20" s="9" t="s">
        <v>78</v>
      </c>
      <c r="N20" s="10" t="s">
        <v>80</v>
      </c>
    </row>
    <row r="21" spans="1:14" ht="13.5">
      <c r="A21" s="7" t="s">
        <v>96</v>
      </c>
      <c r="B21" s="11">
        <v>167.22644</v>
      </c>
      <c r="C21" s="11">
        <v>173.355116</v>
      </c>
      <c r="D21" s="11">
        <v>172.26462333333333</v>
      </c>
      <c r="E21" s="11">
        <v>172.44378499999996</v>
      </c>
      <c r="F21" s="11">
        <v>173.39105499999997</v>
      </c>
      <c r="G21" s="11">
        <v>174.58736</v>
      </c>
      <c r="H21" s="11">
        <v>170.4372</v>
      </c>
      <c r="I21" s="11">
        <v>187.23372000000003</v>
      </c>
      <c r="J21" s="11">
        <v>213.13763833333337</v>
      </c>
      <c r="K21" s="11">
        <v>215.13994499999998</v>
      </c>
      <c r="L21" s="11">
        <v>217.20832500000003</v>
      </c>
      <c r="M21" s="11">
        <v>220.57933833333337</v>
      </c>
      <c r="N21" s="12">
        <v>227.35321166666668</v>
      </c>
    </row>
    <row r="22" spans="1:14" ht="13.5">
      <c r="A22" s="7" t="s">
        <v>114</v>
      </c>
      <c r="B22" s="11">
        <v>18.226878374937094</v>
      </c>
      <c r="C22" s="11">
        <v>6.068600698911625</v>
      </c>
      <c r="D22" s="11">
        <v>5.942844614868473</v>
      </c>
      <c r="E22" s="11">
        <v>5.813067375753086</v>
      </c>
      <c r="F22" s="11">
        <v>5.176271587058826</v>
      </c>
      <c r="G22" s="11">
        <v>3.766738486267646</v>
      </c>
      <c r="H22" s="11">
        <v>0</v>
      </c>
      <c r="I22" s="11">
        <v>12.186489876107325</v>
      </c>
      <c r="J22" s="11">
        <v>40.18298009014218</v>
      </c>
      <c r="K22" s="11">
        <v>40.37820661205786</v>
      </c>
      <c r="L22" s="11">
        <v>38.862945133616684</v>
      </c>
      <c r="M22" s="11">
        <v>30.4358639616435</v>
      </c>
      <c r="N22" s="12">
        <v>31.074759959662508</v>
      </c>
    </row>
    <row r="23" spans="1:14" ht="13.5">
      <c r="A23" s="7" t="s">
        <v>98</v>
      </c>
      <c r="B23" s="11">
        <v>200.91456678571424</v>
      </c>
      <c r="C23" s="11">
        <v>201.75358928571427</v>
      </c>
      <c r="D23" s="11">
        <v>198.20755357142858</v>
      </c>
      <c r="E23" s="11">
        <v>192.27871214285713</v>
      </c>
      <c r="F23" s="11">
        <v>189.96295821428572</v>
      </c>
      <c r="G23" s="11">
        <v>186.8621596428572</v>
      </c>
      <c r="H23" s="11">
        <v>170.4372</v>
      </c>
      <c r="I23" s="11">
        <v>185.74654321428574</v>
      </c>
      <c r="J23" s="11">
        <v>195.49891892857144</v>
      </c>
      <c r="K23" s="11">
        <v>199.7603928571429</v>
      </c>
      <c r="L23" s="11">
        <v>202.76595750000004</v>
      </c>
      <c r="M23" s="11">
        <v>204.16011785714292</v>
      </c>
      <c r="N23" s="12">
        <v>205.9636128571428</v>
      </c>
    </row>
    <row r="24" spans="1:14" ht="13.5">
      <c r="A24" s="7" t="s">
        <v>114</v>
      </c>
      <c r="B24" s="11">
        <v>55.76219773097456</v>
      </c>
      <c r="C24" s="11">
        <v>58.55720400916603</v>
      </c>
      <c r="D24" s="11">
        <v>50.904725921144966</v>
      </c>
      <c r="E24" s="11">
        <v>32.7771545074197</v>
      </c>
      <c r="F24" s="11">
        <v>29.31279440171307</v>
      </c>
      <c r="G24" s="11">
        <v>26.294115153670422</v>
      </c>
      <c r="H24" s="11">
        <v>0</v>
      </c>
      <c r="I24" s="11">
        <v>20.983781966265468</v>
      </c>
      <c r="J24" s="11">
        <v>31.13529522177817</v>
      </c>
      <c r="K24" s="11">
        <v>32.931586128640696</v>
      </c>
      <c r="L24" s="11">
        <v>36.21492187266465</v>
      </c>
      <c r="M24" s="11">
        <v>37.4147162039486</v>
      </c>
      <c r="N24" s="12">
        <v>37.96590540204249</v>
      </c>
    </row>
    <row r="25" spans="1:14" ht="13.5">
      <c r="A25" s="7" t="s">
        <v>100</v>
      </c>
      <c r="B25" s="11">
        <v>218.92694807692305</v>
      </c>
      <c r="C25" s="11">
        <v>218.74891923076922</v>
      </c>
      <c r="D25" s="11">
        <v>216.09689807692305</v>
      </c>
      <c r="E25" s="11">
        <v>212.83788384615383</v>
      </c>
      <c r="F25" s="11">
        <v>207.59479346153844</v>
      </c>
      <c r="G25" s="11">
        <v>193.92999384615385</v>
      </c>
      <c r="H25" s="11">
        <v>170.4372</v>
      </c>
      <c r="I25" s="11">
        <v>205.2938738461539</v>
      </c>
      <c r="J25" s="11">
        <v>214.47935769230767</v>
      </c>
      <c r="K25" s="11">
        <v>218.91247230769235</v>
      </c>
      <c r="L25" s="11">
        <v>221.9520176923077</v>
      </c>
      <c r="M25" s="11">
        <v>225.11922384615386</v>
      </c>
      <c r="N25" s="12">
        <v>226.90342538461533</v>
      </c>
    </row>
    <row r="26" spans="1:14" ht="13.5">
      <c r="A26" s="7" t="s">
        <v>114</v>
      </c>
      <c r="B26" s="11">
        <v>47.39310553341325</v>
      </c>
      <c r="C26" s="11">
        <v>47.37046061877766</v>
      </c>
      <c r="D26" s="11">
        <v>45.08669475887374</v>
      </c>
      <c r="E26" s="11">
        <v>43.401533292771354</v>
      </c>
      <c r="F26" s="11">
        <v>42.747774676888426</v>
      </c>
      <c r="G26" s="11">
        <v>33.995790411920225</v>
      </c>
      <c r="H26" s="11">
        <v>0</v>
      </c>
      <c r="I26" s="11">
        <v>36.86685312927807</v>
      </c>
      <c r="J26" s="11">
        <v>36.89218434135205</v>
      </c>
      <c r="K26" s="11">
        <v>36.98449733509601</v>
      </c>
      <c r="L26" s="11">
        <v>36.31429914627033</v>
      </c>
      <c r="M26" s="11">
        <v>34.46070843642639</v>
      </c>
      <c r="N26" s="12">
        <v>34.34225649067488</v>
      </c>
    </row>
    <row r="27" spans="1:14" ht="13.5">
      <c r="A27" s="7" t="s">
        <v>102</v>
      </c>
      <c r="B27" s="11">
        <v>242.59288333333333</v>
      </c>
      <c r="C27" s="11">
        <v>233.33846666666668</v>
      </c>
      <c r="D27" s="11">
        <v>221.98337333333333</v>
      </c>
      <c r="E27" s="11">
        <v>213.44989666666666</v>
      </c>
      <c r="F27" s="11">
        <v>208.31583999999998</v>
      </c>
      <c r="G27" s="11">
        <v>191.45944</v>
      </c>
      <c r="H27" s="11">
        <v>170.4372</v>
      </c>
      <c r="I27" s="11">
        <v>173.91707333333332</v>
      </c>
      <c r="J27" s="11">
        <v>173.0640566666667</v>
      </c>
      <c r="K27" s="11">
        <v>172.88237</v>
      </c>
      <c r="L27" s="11">
        <v>172.81094999999996</v>
      </c>
      <c r="M27" s="11">
        <v>172.77449666666666</v>
      </c>
      <c r="N27" s="12">
        <v>172.76341000000002</v>
      </c>
    </row>
    <row r="28" spans="1:14" ht="13.5">
      <c r="A28" s="7" t="s">
        <v>114</v>
      </c>
      <c r="B28" s="11">
        <v>38.64570213036942</v>
      </c>
      <c r="C28" s="11">
        <v>42.33760413604235</v>
      </c>
      <c r="D28" s="11">
        <v>42.65580555019267</v>
      </c>
      <c r="E28" s="11">
        <v>43.01658205500096</v>
      </c>
      <c r="F28" s="11">
        <v>48.35708410343634</v>
      </c>
      <c r="G28" s="11">
        <v>23.26389131346912</v>
      </c>
      <c r="H28" s="11">
        <v>0</v>
      </c>
      <c r="I28" s="11">
        <v>5.416631607857255</v>
      </c>
      <c r="J28" s="11">
        <v>6.61874135439854</v>
      </c>
      <c r="K28" s="11">
        <v>6.915893586608678</v>
      </c>
      <c r="L28" s="11">
        <v>7.051912386673597</v>
      </c>
      <c r="M28" s="11">
        <v>7.129894395727415</v>
      </c>
      <c r="N28" s="12">
        <v>7.155339565742778</v>
      </c>
    </row>
    <row r="29" spans="1:14" ht="13.5">
      <c r="A29" s="7" t="s">
        <v>104</v>
      </c>
      <c r="B29" s="11">
        <v>232.13597444444446</v>
      </c>
      <c r="C29" s="11">
        <v>232.05908444444447</v>
      </c>
      <c r="D29" s="11">
        <v>231.78265444444443</v>
      </c>
      <c r="E29" s="11">
        <v>231.43413444444442</v>
      </c>
      <c r="F29" s="11">
        <v>231.80020666666667</v>
      </c>
      <c r="G29" s="11">
        <v>225.3218088888889</v>
      </c>
      <c r="H29" s="11">
        <v>170.4372</v>
      </c>
      <c r="I29" s="11">
        <v>202.88674555555556</v>
      </c>
      <c r="J29" s="11">
        <v>212.67486444444447</v>
      </c>
      <c r="K29" s="11">
        <v>223.10285333333337</v>
      </c>
      <c r="L29" s="11">
        <v>229.13264444444445</v>
      </c>
      <c r="M29" s="11">
        <v>231.39318777777777</v>
      </c>
      <c r="N29" s="12">
        <v>232.13600777777776</v>
      </c>
    </row>
    <row r="30" spans="1:14" ht="13.5">
      <c r="A30" s="7" t="s">
        <v>114</v>
      </c>
      <c r="B30" s="11">
        <v>37.61995537197211</v>
      </c>
      <c r="C30" s="11">
        <v>37.67355530269407</v>
      </c>
      <c r="D30" s="11">
        <v>37.82590132384621</v>
      </c>
      <c r="E30" s="11">
        <v>38.07766622632396</v>
      </c>
      <c r="F30" s="11">
        <v>38.42658893571855</v>
      </c>
      <c r="G30" s="11">
        <v>35.740775306812004</v>
      </c>
      <c r="H30" s="11">
        <v>0</v>
      </c>
      <c r="I30" s="11">
        <v>42.36628123238432</v>
      </c>
      <c r="J30" s="11">
        <v>41.89878314402994</v>
      </c>
      <c r="K30" s="11">
        <v>34.70085101717267</v>
      </c>
      <c r="L30" s="11">
        <v>32.41445227938547</v>
      </c>
      <c r="M30" s="11">
        <v>32.438377051344645</v>
      </c>
      <c r="N30" s="12">
        <v>32.512513646559285</v>
      </c>
    </row>
    <row r="31" spans="1:14" ht="13.5">
      <c r="A31" s="7" t="s">
        <v>106</v>
      </c>
      <c r="B31" s="11">
        <v>223.34856333333332</v>
      </c>
      <c r="C31" s="11">
        <v>222.80165666666667</v>
      </c>
      <c r="D31" s="11">
        <v>221.15457333333333</v>
      </c>
      <c r="E31" s="11">
        <v>223.87809000000001</v>
      </c>
      <c r="F31" s="11">
        <v>225.94998999999999</v>
      </c>
      <c r="G31" s="11">
        <v>222.59794333333332</v>
      </c>
      <c r="H31" s="11">
        <v>170.4372</v>
      </c>
      <c r="I31" s="11">
        <v>213.14157666666665</v>
      </c>
      <c r="J31" s="11">
        <v>252.30219999999997</v>
      </c>
      <c r="K31" s="11">
        <v>254.14469</v>
      </c>
      <c r="L31" s="11">
        <v>252.73466666666664</v>
      </c>
      <c r="M31" s="11">
        <v>253.55720333333332</v>
      </c>
      <c r="N31" s="12">
        <v>254.75625666666667</v>
      </c>
    </row>
    <row r="32" spans="1:14" ht="13.5">
      <c r="A32" s="7" t="s">
        <v>114</v>
      </c>
      <c r="B32" s="11">
        <v>49.05423774912879</v>
      </c>
      <c r="C32" s="11">
        <v>48.73430124933409</v>
      </c>
      <c r="D32" s="11">
        <v>47.86130530301533</v>
      </c>
      <c r="E32" s="11">
        <v>48.90187298783843</v>
      </c>
      <c r="F32" s="11">
        <v>49.70037174143573</v>
      </c>
      <c r="G32" s="11">
        <v>45.84531243639259</v>
      </c>
      <c r="H32" s="11">
        <v>0</v>
      </c>
      <c r="I32" s="11">
        <v>34.52962443948716</v>
      </c>
      <c r="J32" s="11">
        <v>24.50848144406181</v>
      </c>
      <c r="K32" s="11">
        <v>23.28051250232486</v>
      </c>
      <c r="L32" s="11">
        <v>18.82665384126034</v>
      </c>
      <c r="M32" s="11">
        <v>18.598286195115705</v>
      </c>
      <c r="N32" s="12">
        <v>19.882907618868142</v>
      </c>
    </row>
    <row r="33" spans="1:14" ht="13.5">
      <c r="A33" s="7" t="s">
        <v>108</v>
      </c>
      <c r="B33" s="11">
        <v>202.27066111111117</v>
      </c>
      <c r="C33" s="11">
        <v>201.88717555555553</v>
      </c>
      <c r="D33" s="11">
        <v>200.6260227777778</v>
      </c>
      <c r="E33" s="11">
        <v>199.4101727777778</v>
      </c>
      <c r="F33" s="11">
        <v>195.64616833333335</v>
      </c>
      <c r="G33" s="11">
        <v>189.85907944444443</v>
      </c>
      <c r="H33" s="11">
        <v>170.4372</v>
      </c>
      <c r="I33" s="11">
        <v>194.98332666666667</v>
      </c>
      <c r="J33" s="11">
        <v>209.34255</v>
      </c>
      <c r="K33" s="11">
        <v>217.8822816666667</v>
      </c>
      <c r="L33" s="11">
        <v>240.07347111111116</v>
      </c>
      <c r="M33" s="11">
        <v>237.5664629411765</v>
      </c>
      <c r="N33" s="12">
        <v>232.88928062500003</v>
      </c>
    </row>
    <row r="34" spans="1:14" ht="13.5">
      <c r="A34" s="7" t="s">
        <v>114</v>
      </c>
      <c r="B34" s="11">
        <v>32.574954129413626</v>
      </c>
      <c r="C34" s="11">
        <v>31.558511783297625</v>
      </c>
      <c r="D34" s="11">
        <v>29.874606969503915</v>
      </c>
      <c r="E34" s="11">
        <v>29.247215277077018</v>
      </c>
      <c r="F34" s="11">
        <v>26.65320744441232</v>
      </c>
      <c r="G34" s="11">
        <v>28.48155044671214</v>
      </c>
      <c r="H34" s="11">
        <v>0</v>
      </c>
      <c r="I34" s="11">
        <v>31.575619393602356</v>
      </c>
      <c r="J34" s="11">
        <v>38.73656411919902</v>
      </c>
      <c r="K34" s="11">
        <v>46.00216979457911</v>
      </c>
      <c r="L34" s="11">
        <v>80.03431954392649</v>
      </c>
      <c r="M34" s="11">
        <v>67.79826710122886</v>
      </c>
      <c r="N34" s="12">
        <v>61.845940540981495</v>
      </c>
    </row>
    <row r="35" spans="1:14" ht="13.5">
      <c r="A35" s="7" t="s">
        <v>110</v>
      </c>
      <c r="B35" s="11">
        <v>177.46182333333334</v>
      </c>
      <c r="C35" s="11">
        <v>177.46134666666663</v>
      </c>
      <c r="D35" s="11">
        <v>177.45993</v>
      </c>
      <c r="E35" s="11">
        <v>177.45758</v>
      </c>
      <c r="F35" s="11">
        <v>177.45287</v>
      </c>
      <c r="G35" s="11">
        <v>177.43894666666665</v>
      </c>
      <c r="H35" s="11">
        <v>170.4372</v>
      </c>
      <c r="I35" s="11">
        <v>177.37303</v>
      </c>
      <c r="J35" s="11">
        <v>177.25734</v>
      </c>
      <c r="K35" s="11">
        <v>177.0927333333333</v>
      </c>
      <c r="L35" s="11">
        <v>177.5956</v>
      </c>
      <c r="M35" s="11">
        <v>181.27757</v>
      </c>
      <c r="N35" s="12">
        <v>196.59748666666667</v>
      </c>
    </row>
    <row r="36" spans="1:14" ht="13.5">
      <c r="A36" s="8" t="s">
        <v>114</v>
      </c>
      <c r="B36" s="13">
        <v>0.06304423235581086</v>
      </c>
      <c r="C36" s="13">
        <v>0.062401323970993024</v>
      </c>
      <c r="D36" s="13">
        <v>0.06041137558440848</v>
      </c>
      <c r="E36" s="13">
        <v>0.05714493940849452</v>
      </c>
      <c r="F36" s="13">
        <v>0.05062611183963652</v>
      </c>
      <c r="G36" s="13">
        <v>0.03136260405854566</v>
      </c>
      <c r="H36" s="13">
        <v>0</v>
      </c>
      <c r="I36" s="13">
        <v>0.05871428786930158</v>
      </c>
      <c r="J36" s="13">
        <v>0.21171170846224396</v>
      </c>
      <c r="K36" s="13">
        <v>0.4191565976259108</v>
      </c>
      <c r="L36" s="13">
        <v>0.6571568585225556</v>
      </c>
      <c r="M36" s="13">
        <v>5.8111955259132</v>
      </c>
      <c r="N36" s="14">
        <v>27.299899505136143</v>
      </c>
    </row>
    <row r="37" spans="2:14" ht="13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9" spans="1:14" ht="13.5">
      <c r="A39" s="6" t="s">
        <v>116</v>
      </c>
      <c r="B39" s="9" t="s">
        <v>92</v>
      </c>
      <c r="C39" s="9" t="s">
        <v>90</v>
      </c>
      <c r="D39" s="9" t="s">
        <v>88</v>
      </c>
      <c r="E39" s="9" t="s">
        <v>86</v>
      </c>
      <c r="F39" s="9" t="s">
        <v>84</v>
      </c>
      <c r="G39" s="9" t="s">
        <v>82</v>
      </c>
      <c r="H39" s="9" t="s">
        <v>117</v>
      </c>
      <c r="I39" s="9" t="s">
        <v>70</v>
      </c>
      <c r="J39" s="9" t="s">
        <v>72</v>
      </c>
      <c r="K39" s="9" t="s">
        <v>74</v>
      </c>
      <c r="L39" s="9" t="s">
        <v>76</v>
      </c>
      <c r="M39" s="9" t="s">
        <v>78</v>
      </c>
      <c r="N39" s="10" t="s">
        <v>80</v>
      </c>
    </row>
    <row r="40" spans="1:14" ht="13.5">
      <c r="A40" s="7" t="s">
        <v>96</v>
      </c>
      <c r="B40" s="11">
        <v>11.29734924</v>
      </c>
      <c r="C40" s="11">
        <v>8.049178219999998</v>
      </c>
      <c r="D40" s="11">
        <v>8.092890583333332</v>
      </c>
      <c r="E40" s="11">
        <v>8.114653016666667</v>
      </c>
      <c r="F40" s="11">
        <v>8.048203766666667</v>
      </c>
      <c r="G40" s="11">
        <v>8.09043465</v>
      </c>
      <c r="H40" s="11">
        <v>7.7327</v>
      </c>
      <c r="I40" s="11">
        <v>8.09043465</v>
      </c>
      <c r="J40" s="11">
        <v>8.048203766666667</v>
      </c>
      <c r="K40" s="11">
        <v>8.114653016666667</v>
      </c>
      <c r="L40" s="11">
        <v>8.092890583333332</v>
      </c>
      <c r="M40" s="11">
        <v>8.049178219999998</v>
      </c>
      <c r="N40" s="12">
        <v>11.29734924</v>
      </c>
    </row>
    <row r="41" spans="1:14" ht="13.5">
      <c r="A41" s="7" t="s">
        <v>114</v>
      </c>
      <c r="B41" s="11">
        <v>7.23679547084732</v>
      </c>
      <c r="C41" s="11">
        <v>0.26469873339889205</v>
      </c>
      <c r="D41" s="11">
        <v>0.2802862412839972</v>
      </c>
      <c r="E41" s="11">
        <v>0.241019054198881</v>
      </c>
      <c r="F41" s="11">
        <v>0.1981719933288789</v>
      </c>
      <c r="G41" s="11">
        <v>0.09485644911268845</v>
      </c>
      <c r="H41" s="11">
        <v>0</v>
      </c>
      <c r="I41" s="11">
        <v>0.09485644911268845</v>
      </c>
      <c r="J41" s="11">
        <v>0.1981719933288789</v>
      </c>
      <c r="K41" s="11">
        <v>0.241019054198881</v>
      </c>
      <c r="L41" s="11">
        <v>0.2802862412839972</v>
      </c>
      <c r="M41" s="11">
        <v>0.26469873339889205</v>
      </c>
      <c r="N41" s="12">
        <v>7.23679547084732</v>
      </c>
    </row>
    <row r="42" spans="1:14" ht="13.5">
      <c r="A42" s="7" t="s">
        <v>98</v>
      </c>
      <c r="B42" s="11">
        <v>12.553335207142856</v>
      </c>
      <c r="C42" s="11">
        <v>11.995861046428574</v>
      </c>
      <c r="D42" s="11">
        <v>11.591817035714286</v>
      </c>
      <c r="E42" s="11">
        <v>10.748296507142854</v>
      </c>
      <c r="F42" s="11">
        <v>9.151392435714286</v>
      </c>
      <c r="G42" s="11">
        <v>8.372844771428571</v>
      </c>
      <c r="H42" s="11">
        <v>7.7327</v>
      </c>
      <c r="I42" s="11">
        <v>8.372844771428571</v>
      </c>
      <c r="J42" s="11">
        <v>9.151392435714286</v>
      </c>
      <c r="K42" s="11">
        <v>10.748296507142854</v>
      </c>
      <c r="L42" s="11">
        <v>11.591817035714286</v>
      </c>
      <c r="M42" s="11">
        <v>11.995861046428574</v>
      </c>
      <c r="N42" s="12">
        <v>12.553335207142856</v>
      </c>
    </row>
    <row r="43" spans="1:14" ht="13.5">
      <c r="A43" s="7" t="s">
        <v>114</v>
      </c>
      <c r="B43" s="11">
        <v>17.894083208292187</v>
      </c>
      <c r="C43" s="11">
        <v>17.036000697401235</v>
      </c>
      <c r="D43" s="11">
        <v>15.6432800391608</v>
      </c>
      <c r="E43" s="11">
        <v>11.879342256193485</v>
      </c>
      <c r="F43" s="11">
        <v>5.061386293177542</v>
      </c>
      <c r="G43" s="11">
        <v>2.3805323024114724</v>
      </c>
      <c r="H43" s="11">
        <v>0</v>
      </c>
      <c r="I43" s="11">
        <v>2.3805323024114724</v>
      </c>
      <c r="J43" s="11">
        <v>5.061386293177542</v>
      </c>
      <c r="K43" s="11">
        <v>11.879342256193485</v>
      </c>
      <c r="L43" s="11">
        <v>15.6432800391608</v>
      </c>
      <c r="M43" s="11">
        <v>17.036000697401235</v>
      </c>
      <c r="N43" s="12">
        <v>17.894083208292187</v>
      </c>
    </row>
    <row r="44" spans="1:14" ht="13.5">
      <c r="A44" s="7" t="s">
        <v>100</v>
      </c>
      <c r="B44" s="11">
        <v>12.65730944730769</v>
      </c>
      <c r="C44" s="11">
        <v>11.93259165923077</v>
      </c>
      <c r="D44" s="11">
        <v>10.831228995384617</v>
      </c>
      <c r="E44" s="11">
        <v>10.058767696153845</v>
      </c>
      <c r="F44" s="11">
        <v>9.252106998846154</v>
      </c>
      <c r="G44" s="11">
        <v>8.323073197692308</v>
      </c>
      <c r="H44" s="11">
        <v>7.7327</v>
      </c>
      <c r="I44" s="11">
        <v>8.323073197692308</v>
      </c>
      <c r="J44" s="11">
        <v>9.252106998846154</v>
      </c>
      <c r="K44" s="11">
        <v>10.058767696153845</v>
      </c>
      <c r="L44" s="11">
        <v>10.831228995384617</v>
      </c>
      <c r="M44" s="11">
        <v>11.93259165923077</v>
      </c>
      <c r="N44" s="12">
        <v>12.65730944730769</v>
      </c>
    </row>
    <row r="45" spans="1:14" ht="13.5">
      <c r="A45" s="7" t="s">
        <v>114</v>
      </c>
      <c r="B45" s="11">
        <v>16.013590178535313</v>
      </c>
      <c r="C45" s="11">
        <v>14.25691046003229</v>
      </c>
      <c r="D45" s="11">
        <v>11.79197650229302</v>
      </c>
      <c r="E45" s="11">
        <v>10.019693706806533</v>
      </c>
      <c r="F45" s="11">
        <v>7.527098881285697</v>
      </c>
      <c r="G45" s="11">
        <v>3.5125550461231723</v>
      </c>
      <c r="H45" s="11">
        <v>0</v>
      </c>
      <c r="I45" s="11">
        <v>3.5125550461231723</v>
      </c>
      <c r="J45" s="11">
        <v>7.527098881285697</v>
      </c>
      <c r="K45" s="11">
        <v>10.019693706806533</v>
      </c>
      <c r="L45" s="11">
        <v>11.79197650229302</v>
      </c>
      <c r="M45" s="11">
        <v>14.25691046003229</v>
      </c>
      <c r="N45" s="12">
        <v>16.013590178535313</v>
      </c>
    </row>
    <row r="46" spans="1:14" ht="13.5">
      <c r="A46" s="7" t="s">
        <v>102</v>
      </c>
      <c r="B46" s="11">
        <v>5.701154866666667</v>
      </c>
      <c r="C46" s="11">
        <v>6.025186166666668</v>
      </c>
      <c r="D46" s="11">
        <v>6.428278133333333</v>
      </c>
      <c r="E46" s="11">
        <v>6.7464893</v>
      </c>
      <c r="F46" s="11">
        <v>7.276620266666666</v>
      </c>
      <c r="G46" s="11">
        <v>7.829937066666666</v>
      </c>
      <c r="H46" s="11">
        <v>7.7327</v>
      </c>
      <c r="I46" s="11">
        <v>7.829937066666666</v>
      </c>
      <c r="J46" s="11">
        <v>7.276620266666666</v>
      </c>
      <c r="K46" s="11">
        <v>6.7464893</v>
      </c>
      <c r="L46" s="11">
        <v>6.428278133333333</v>
      </c>
      <c r="M46" s="11">
        <v>6.025186166666668</v>
      </c>
      <c r="N46" s="12">
        <v>5.701154866666667</v>
      </c>
    </row>
    <row r="47" spans="1:14" ht="13.5">
      <c r="A47" s="7" t="s">
        <v>114</v>
      </c>
      <c r="B47" s="11">
        <v>6.3883086933625375</v>
      </c>
      <c r="C47" s="11">
        <v>5.787429880836296</v>
      </c>
      <c r="D47" s="11">
        <v>4.779063695259435</v>
      </c>
      <c r="E47" s="11">
        <v>3.7627636676138545</v>
      </c>
      <c r="F47" s="11">
        <v>2.43318435495799</v>
      </c>
      <c r="G47" s="11">
        <v>0.7333667888493557</v>
      </c>
      <c r="H47" s="11">
        <v>0</v>
      </c>
      <c r="I47" s="11">
        <v>0.7333667888493557</v>
      </c>
      <c r="J47" s="11">
        <v>2.43318435495799</v>
      </c>
      <c r="K47" s="11">
        <v>3.7627636676138545</v>
      </c>
      <c r="L47" s="11">
        <v>4.779063695259435</v>
      </c>
      <c r="M47" s="11">
        <v>5.787429880836296</v>
      </c>
      <c r="N47" s="12">
        <v>6.3883086933625375</v>
      </c>
    </row>
    <row r="48" spans="1:14" ht="13.5">
      <c r="A48" s="7" t="s">
        <v>104</v>
      </c>
      <c r="B48" s="11">
        <v>11.456047787777777</v>
      </c>
      <c r="C48" s="11">
        <v>11.395369684444445</v>
      </c>
      <c r="D48" s="11">
        <v>11.217693431111112</v>
      </c>
      <c r="E48" s="11">
        <v>10.935068439999998</v>
      </c>
      <c r="F48" s="11">
        <v>10.40862934</v>
      </c>
      <c r="G48" s="11">
        <v>9.051906837777778</v>
      </c>
      <c r="H48" s="11">
        <v>7.7327</v>
      </c>
      <c r="I48" s="11">
        <v>9.051906837777778</v>
      </c>
      <c r="J48" s="11">
        <v>10.40862934</v>
      </c>
      <c r="K48" s="11">
        <v>10.935068439999998</v>
      </c>
      <c r="L48" s="11">
        <v>11.217693431111112</v>
      </c>
      <c r="M48" s="11">
        <v>11.395369684444445</v>
      </c>
      <c r="N48" s="12">
        <v>11.456047787777777</v>
      </c>
    </row>
    <row r="49" spans="1:14" ht="13.5">
      <c r="A49" s="7" t="s">
        <v>114</v>
      </c>
      <c r="B49" s="11">
        <v>6.147403645349647</v>
      </c>
      <c r="C49" s="11">
        <v>6.081252372385037</v>
      </c>
      <c r="D49" s="11">
        <v>5.888246736704786</v>
      </c>
      <c r="E49" s="11">
        <v>5.583213625923497</v>
      </c>
      <c r="F49" s="11">
        <v>5.026288590827104</v>
      </c>
      <c r="G49" s="11">
        <v>3.61928500888227</v>
      </c>
      <c r="H49" s="11">
        <v>0</v>
      </c>
      <c r="I49" s="11">
        <v>3.61928500888227</v>
      </c>
      <c r="J49" s="11">
        <v>5.026288590827104</v>
      </c>
      <c r="K49" s="11">
        <v>5.583213625923497</v>
      </c>
      <c r="L49" s="11">
        <v>5.888246736704786</v>
      </c>
      <c r="M49" s="11">
        <v>6.081252372385037</v>
      </c>
      <c r="N49" s="12">
        <v>6.147403645349647</v>
      </c>
    </row>
    <row r="50" spans="1:14" ht="13.5">
      <c r="A50" s="7" t="s">
        <v>106</v>
      </c>
      <c r="B50" s="11">
        <v>7.038971026666666</v>
      </c>
      <c r="C50" s="11">
        <v>7.026370073333332</v>
      </c>
      <c r="D50" s="11">
        <v>6.988844449999999</v>
      </c>
      <c r="E50" s="11">
        <v>6.925104783333334</v>
      </c>
      <c r="F50" s="11">
        <v>6.8001756533333335</v>
      </c>
      <c r="G50" s="11">
        <v>6.4590024999999995</v>
      </c>
      <c r="H50" s="11">
        <v>7.7327</v>
      </c>
      <c r="I50" s="11">
        <v>6.4590024999999995</v>
      </c>
      <c r="J50" s="11">
        <v>6.8001756533333335</v>
      </c>
      <c r="K50" s="11">
        <v>6.925104783333334</v>
      </c>
      <c r="L50" s="11">
        <v>6.988844449999999</v>
      </c>
      <c r="M50" s="11">
        <v>7.026370073333332</v>
      </c>
      <c r="N50" s="12">
        <v>7.038971026666666</v>
      </c>
    </row>
    <row r="51" spans="1:14" ht="13.5">
      <c r="A51" s="7" t="s">
        <v>114</v>
      </c>
      <c r="B51" s="11">
        <v>6.33001384421942</v>
      </c>
      <c r="C51" s="11">
        <v>6.297552006950336</v>
      </c>
      <c r="D51" s="11">
        <v>6.199947174156097</v>
      </c>
      <c r="E51" s="11">
        <v>6.03985260842919</v>
      </c>
      <c r="F51" s="11">
        <v>5.718914996516333</v>
      </c>
      <c r="G51" s="11">
        <v>4.739994076850531</v>
      </c>
      <c r="H51" s="11">
        <v>0</v>
      </c>
      <c r="I51" s="11">
        <v>4.739994076850531</v>
      </c>
      <c r="J51" s="11">
        <v>5.718914996516333</v>
      </c>
      <c r="K51" s="11">
        <v>6.03985260842919</v>
      </c>
      <c r="L51" s="11">
        <v>6.199947174156097</v>
      </c>
      <c r="M51" s="11">
        <v>6.297552006950336</v>
      </c>
      <c r="N51" s="12">
        <v>6.33001384421942</v>
      </c>
    </row>
    <row r="52" spans="1:14" ht="13.5">
      <c r="A52" s="7" t="s">
        <v>108</v>
      </c>
      <c r="B52" s="11">
        <v>6.188847594444444</v>
      </c>
      <c r="C52" s="11">
        <v>6.377921669999998</v>
      </c>
      <c r="D52" s="11">
        <v>6.4292560383333335</v>
      </c>
      <c r="E52" s="11">
        <v>6.364570791666666</v>
      </c>
      <c r="F52" s="11">
        <v>6.336177757222222</v>
      </c>
      <c r="G52" s="11">
        <v>6.747105612777777</v>
      </c>
      <c r="H52" s="11">
        <v>7.7327</v>
      </c>
      <c r="I52" s="11">
        <v>6.747105612777777</v>
      </c>
      <c r="J52" s="11">
        <v>6.336177757222222</v>
      </c>
      <c r="K52" s="11">
        <v>6.364570791666666</v>
      </c>
      <c r="L52" s="11">
        <v>6.4292560383333335</v>
      </c>
      <c r="M52" s="11">
        <v>6.377921669999998</v>
      </c>
      <c r="N52" s="12">
        <v>6.188847594444444</v>
      </c>
    </row>
    <row r="53" spans="1:14" ht="13.5">
      <c r="A53" s="7" t="s">
        <v>114</v>
      </c>
      <c r="B53" s="11">
        <v>3.8207397707182746</v>
      </c>
      <c r="C53" s="11">
        <v>4.280102065277166</v>
      </c>
      <c r="D53" s="11">
        <v>4.267090582331807</v>
      </c>
      <c r="E53" s="11">
        <v>3.8183033778784052</v>
      </c>
      <c r="F53" s="11">
        <v>3.2323533199135914</v>
      </c>
      <c r="G53" s="11">
        <v>2.4081434848701733</v>
      </c>
      <c r="H53" s="11">
        <v>0</v>
      </c>
      <c r="I53" s="11">
        <v>2.4081434848701733</v>
      </c>
      <c r="J53" s="11">
        <v>3.2323533199135914</v>
      </c>
      <c r="K53" s="11">
        <v>3.8183033778784052</v>
      </c>
      <c r="L53" s="11">
        <v>4.267090582331807</v>
      </c>
      <c r="M53" s="11">
        <v>4.280102065277166</v>
      </c>
      <c r="N53" s="12">
        <v>3.8207397707182746</v>
      </c>
    </row>
    <row r="54" spans="1:14" ht="13.5">
      <c r="A54" s="7" t="s">
        <v>110</v>
      </c>
      <c r="B54" s="11">
        <v>8.084269866666666</v>
      </c>
      <c r="C54" s="11">
        <v>8.0844194</v>
      </c>
      <c r="D54" s="11">
        <v>8.084867533333334</v>
      </c>
      <c r="E54" s="11">
        <v>8.085614966666668</v>
      </c>
      <c r="F54" s="11">
        <v>8.0871108</v>
      </c>
      <c r="G54" s="11">
        <v>8.091596233333334</v>
      </c>
      <c r="H54" s="11">
        <v>7.7327</v>
      </c>
      <c r="I54" s="11">
        <v>8.091596233333334</v>
      </c>
      <c r="J54" s="11">
        <v>8.0871108</v>
      </c>
      <c r="K54" s="11">
        <v>8.085614966666668</v>
      </c>
      <c r="L54" s="11">
        <v>8.084867533333334</v>
      </c>
      <c r="M54" s="11">
        <v>8.0844194</v>
      </c>
      <c r="N54" s="12">
        <v>8.084269866666666</v>
      </c>
    </row>
    <row r="55" spans="1:14" ht="13.5">
      <c r="A55" s="8" t="s">
        <v>114</v>
      </c>
      <c r="B55" s="13">
        <v>0.01634604789309438</v>
      </c>
      <c r="C55" s="13">
        <v>0.016180329884461886</v>
      </c>
      <c r="D55" s="13">
        <v>0.01568026509990652</v>
      </c>
      <c r="E55" s="13">
        <v>0.014849147435907347</v>
      </c>
      <c r="F55" s="13">
        <v>0.013186157869902885</v>
      </c>
      <c r="G55" s="13">
        <v>0.008195023715238892</v>
      </c>
      <c r="H55" s="13">
        <v>0</v>
      </c>
      <c r="I55" s="13">
        <v>0.008195023715238892</v>
      </c>
      <c r="J55" s="13">
        <v>0.013186157869902885</v>
      </c>
      <c r="K55" s="13">
        <v>0.014849147435907347</v>
      </c>
      <c r="L55" s="13">
        <v>0.01568026509990652</v>
      </c>
      <c r="M55" s="13">
        <v>0.016180329884461886</v>
      </c>
      <c r="N55" s="14">
        <v>0.01634604789309438</v>
      </c>
    </row>
    <row r="56" spans="2:14" ht="13.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</sheetData>
  <printOptions/>
  <pageMargins left="0.75" right="0.75" top="1" bottom="1" header="0.512" footer="0.51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11" sqref="C11"/>
    </sheetView>
  </sheetViews>
  <sheetFormatPr defaultColWidth="9.00390625" defaultRowHeight="13.5"/>
  <sheetData>
    <row r="1" spans="1:13" ht="13.5">
      <c r="A1">
        <v>0.4542399061268206</v>
      </c>
      <c r="B1">
        <v>-2.1728965838151337</v>
      </c>
      <c r="C1">
        <v>-1.7409521430357802</v>
      </c>
      <c r="D1">
        <v>-2.070339495666244</v>
      </c>
      <c r="E1">
        <v>-2.81633890514722</v>
      </c>
      <c r="F1">
        <v>-3.9867247568507085</v>
      </c>
      <c r="G1">
        <v>0</v>
      </c>
      <c r="H1">
        <v>-15.534280890610605</v>
      </c>
      <c r="I1">
        <v>-37.78988268492057</v>
      </c>
      <c r="J1">
        <v>-31.884673450891764</v>
      </c>
      <c r="K1">
        <v>-18.24602799716997</v>
      </c>
      <c r="L1">
        <v>-9.852275536063157</v>
      </c>
      <c r="M1">
        <v>-6.8318417889853285</v>
      </c>
    </row>
    <row r="2" spans="1:13" ht="13.5">
      <c r="A2">
        <v>11.126162481718461</v>
      </c>
      <c r="B2">
        <v>6.899290880893899</v>
      </c>
      <c r="C2">
        <v>6.48120130159317</v>
      </c>
      <c r="D2">
        <v>6.66894295644528</v>
      </c>
      <c r="E2">
        <v>6.126064678123245</v>
      </c>
      <c r="F2">
        <v>4.059393400948558</v>
      </c>
      <c r="G2">
        <v>0</v>
      </c>
      <c r="H2">
        <v>11.636959877166618</v>
      </c>
      <c r="I2">
        <v>36.00277038380628</v>
      </c>
      <c r="J2">
        <v>30.576205974121134</v>
      </c>
      <c r="K2">
        <v>33.30856767609183</v>
      </c>
      <c r="L2">
        <v>42.97477261245296</v>
      </c>
      <c r="M2">
        <v>47.960958703445044</v>
      </c>
    </row>
    <row r="3" spans="1:13" ht="13.5">
      <c r="A3">
        <v>-15.104246295946558</v>
      </c>
      <c r="B3">
        <v>-10.275138882762954</v>
      </c>
      <c r="C3">
        <v>-8.719023228408359</v>
      </c>
      <c r="D3">
        <v>-7.194924717619612</v>
      </c>
      <c r="E3">
        <v>-10.434046410825061</v>
      </c>
      <c r="F3">
        <v>-12.436040889065811</v>
      </c>
      <c r="G3">
        <v>0</v>
      </c>
      <c r="H3">
        <v>-10.689658739646053</v>
      </c>
      <c r="I3">
        <v>-17.060830455401256</v>
      </c>
      <c r="J3">
        <v>-18.487604629370978</v>
      </c>
      <c r="K3">
        <v>-18.799011698459314</v>
      </c>
      <c r="L3">
        <v>-17.891531390350647</v>
      </c>
      <c r="M3">
        <v>-18.337257408326828</v>
      </c>
    </row>
    <row r="4" spans="1:13" ht="13.5">
      <c r="A4">
        <v>23.306383111443754</v>
      </c>
      <c r="B4">
        <v>20.823595401435732</v>
      </c>
      <c r="C4">
        <v>23.567146680411458</v>
      </c>
      <c r="D4">
        <v>32.66255292265593</v>
      </c>
      <c r="E4">
        <v>21.90437542245324</v>
      </c>
      <c r="F4">
        <v>20.593894463518982</v>
      </c>
      <c r="G4">
        <v>0</v>
      </c>
      <c r="H4">
        <v>17.00387928576495</v>
      </c>
      <c r="I4">
        <v>25.487091885669717</v>
      </c>
      <c r="J4">
        <v>25.92920378263319</v>
      </c>
      <c r="K4">
        <v>27.441422345937134</v>
      </c>
      <c r="L4">
        <v>29.208927840317056</v>
      </c>
      <c r="M4">
        <v>29.708531983311136</v>
      </c>
    </row>
    <row r="5" spans="1:13" ht="13.5">
      <c r="A5">
        <v>-27.088351961342138</v>
      </c>
      <c r="B5">
        <v>-28.85255444364668</v>
      </c>
      <c r="C5">
        <v>-30.701390863807624</v>
      </c>
      <c r="D5">
        <v>-30.78132112879217</v>
      </c>
      <c r="E5">
        <v>-27.461773347464103</v>
      </c>
      <c r="F5">
        <v>-17.009816978570193</v>
      </c>
      <c r="G5">
        <v>0</v>
      </c>
      <c r="H5">
        <v>-23.469044472226948</v>
      </c>
      <c r="I5">
        <v>-27.64610751718187</v>
      </c>
      <c r="J5">
        <v>-30.226428888817168</v>
      </c>
      <c r="K5">
        <v>-29.118346783756405</v>
      </c>
      <c r="L5">
        <v>-27.7513217594129</v>
      </c>
      <c r="M5">
        <v>-27.416863414246983</v>
      </c>
    </row>
    <row r="6" spans="1:13" ht="13.5">
      <c r="A6">
        <v>47.082625935410846</v>
      </c>
      <c r="B6">
        <v>44.367692695658526</v>
      </c>
      <c r="C6">
        <v>41.36805456283075</v>
      </c>
      <c r="D6">
        <v>39.86160596861892</v>
      </c>
      <c r="E6">
        <v>38.1878903519194</v>
      </c>
      <c r="F6">
        <v>26.316621591034096</v>
      </c>
      <c r="G6">
        <v>0</v>
      </c>
      <c r="H6">
        <v>28.93074520745508</v>
      </c>
      <c r="I6">
        <v>29.400895211458316</v>
      </c>
      <c r="J6">
        <v>30.584759085608216</v>
      </c>
      <c r="K6">
        <v>34.41631143119561</v>
      </c>
      <c r="L6">
        <v>40.466575005516994</v>
      </c>
      <c r="M6">
        <v>44.91830233511633</v>
      </c>
    </row>
    <row r="7" spans="1:13" ht="13.5">
      <c r="A7">
        <v>-24.384035872125374</v>
      </c>
      <c r="B7">
        <v>-26.74218419912982</v>
      </c>
      <c r="C7">
        <v>-31.789864359478898</v>
      </c>
      <c r="D7">
        <v>-31.94148114722543</v>
      </c>
      <c r="E7">
        <v>-34.75479295329592</v>
      </c>
      <c r="F7">
        <v>-20.53273466314467</v>
      </c>
      <c r="G7">
        <v>0</v>
      </c>
      <c r="H7">
        <v>-0.5194632316872387</v>
      </c>
      <c r="I7">
        <v>2.4219519439481836</v>
      </c>
      <c r="J7">
        <v>3.1963704483634494</v>
      </c>
      <c r="K7">
        <v>3.55267274367634</v>
      </c>
      <c r="L7">
        <v>3.7594218425777</v>
      </c>
      <c r="M7">
        <v>3.827595417642686</v>
      </c>
    </row>
    <row r="8" spans="1:13" ht="13.5">
      <c r="A8">
        <v>42.97287925461236</v>
      </c>
      <c r="B8">
        <v>43.20359628551233</v>
      </c>
      <c r="C8">
        <v>42.7466604680491</v>
      </c>
      <c r="D8">
        <v>44.9712391894978</v>
      </c>
      <c r="E8">
        <v>52.329907609473125</v>
      </c>
      <c r="F8">
        <v>24.83551663205194</v>
      </c>
      <c r="G8">
        <v>0</v>
      </c>
      <c r="H8">
        <v>10.458100757918661</v>
      </c>
      <c r="I8">
        <v>15.49703647251783</v>
      </c>
      <c r="J8">
        <v>16.875100664263286</v>
      </c>
      <c r="K8">
        <v>17.52873399888525</v>
      </c>
      <c r="L8">
        <v>17.915060679808718</v>
      </c>
      <c r="M8">
        <v>18.043708845108732</v>
      </c>
    </row>
    <row r="9" spans="1:13" ht="13.5">
      <c r="A9">
        <v>-32.43453541389159</v>
      </c>
      <c r="B9">
        <v>-32.61935223326538</v>
      </c>
      <c r="C9">
        <v>-33.16841735719376</v>
      </c>
      <c r="D9">
        <v>-34.05786715120113</v>
      </c>
      <c r="E9">
        <v>-35.633538861713475</v>
      </c>
      <c r="F9">
        <v>-34.79716873392309</v>
      </c>
      <c r="G9">
        <v>0</v>
      </c>
      <c r="H9">
        <v>-17.323539630893347</v>
      </c>
      <c r="I9">
        <v>-24.564070679713605</v>
      </c>
      <c r="J9">
        <v>-32.32914829113545</v>
      </c>
      <c r="K9">
        <v>-36.79917172913101</v>
      </c>
      <c r="L9">
        <v>-38.773668676210164</v>
      </c>
      <c r="M9">
        <v>-39.63214173004093</v>
      </c>
    </row>
    <row r="10" spans="1:13" ht="13.5">
      <c r="A10">
        <v>26.888332516555085</v>
      </c>
      <c r="B10">
        <v>26.41756999565517</v>
      </c>
      <c r="C10">
        <v>25.189170937883148</v>
      </c>
      <c r="D10">
        <v>23.758886072541348</v>
      </c>
      <c r="E10">
        <v>22.699776611459004</v>
      </c>
      <c r="F10">
        <v>21.542773616719327</v>
      </c>
      <c r="G10">
        <v>0</v>
      </c>
      <c r="H10">
        <v>21.246569397405093</v>
      </c>
      <c r="I10">
        <v>23.31424100356372</v>
      </c>
      <c r="J10">
        <v>22.235968174663455</v>
      </c>
      <c r="K10">
        <v>26.06322245014398</v>
      </c>
      <c r="L10">
        <v>29.599072047673246</v>
      </c>
      <c r="M10">
        <v>31.301145804308334</v>
      </c>
    </row>
    <row r="11" spans="1:13" ht="13.5">
      <c r="A11">
        <v>-41.827900059784916</v>
      </c>
      <c r="B11">
        <v>-40.83100776148426</v>
      </c>
      <c r="C11">
        <v>-38.07313199976896</v>
      </c>
      <c r="D11">
        <v>-34.26123195640363</v>
      </c>
      <c r="E11">
        <v>-30.017101302161908</v>
      </c>
      <c r="F11">
        <v>-25.958846628954372</v>
      </c>
      <c r="G11">
        <v>0</v>
      </c>
      <c r="H11">
        <v>-36.316562475535534</v>
      </c>
      <c r="I11">
        <v>-71.78659099578691</v>
      </c>
      <c r="J11">
        <v>-70.20462921180956</v>
      </c>
      <c r="K11">
        <v>-63.79496733526674</v>
      </c>
      <c r="L11">
        <v>-61.253896795217436</v>
      </c>
      <c r="M11">
        <v>-73.90340439793006</v>
      </c>
    </row>
    <row r="12" spans="1:13" ht="13.5">
      <c r="A12">
        <v>41.340973807423346</v>
      </c>
      <c r="B12">
        <v>39.932442056789085</v>
      </c>
      <c r="C12">
        <v>36.21172179788904</v>
      </c>
      <c r="D12">
        <v>31.639920615874967</v>
      </c>
      <c r="E12">
        <v>27.623465778311534</v>
      </c>
      <c r="F12">
        <v>25.9674521630043</v>
      </c>
      <c r="G12">
        <v>0</v>
      </c>
      <c r="H12">
        <v>24.683007690609468</v>
      </c>
      <c r="I12">
        <v>16.65782735242163</v>
      </c>
      <c r="J12">
        <v>7.988871296557969</v>
      </c>
      <c r="K12">
        <v>5.805372355848664</v>
      </c>
      <c r="L12">
        <v>11.781563600238695</v>
      </c>
      <c r="M12">
        <v>9.69791654537473</v>
      </c>
    </row>
    <row r="13" spans="1:13" ht="13.5">
      <c r="A13">
        <v>-18.486718746105836</v>
      </c>
      <c r="B13">
        <v>-18.751248646727227</v>
      </c>
      <c r="C13">
        <v>-18.375351225414953</v>
      </c>
      <c r="D13">
        <v>-17.315268797089665</v>
      </c>
      <c r="E13">
        <v>-13.984724058431496</v>
      </c>
      <c r="F13">
        <v>-10.63923001087701</v>
      </c>
      <c r="G13">
        <v>0</v>
      </c>
      <c r="H13">
        <v>-11.265502566197107</v>
      </c>
      <c r="I13">
        <v>-0.030545090506646593</v>
      </c>
      <c r="J13">
        <v>15.546744829806478</v>
      </c>
      <c r="K13">
        <v>0.4801699662723824</v>
      </c>
      <c r="L13">
        <v>-4.126673938546876</v>
      </c>
      <c r="M13">
        <v>-7.367631303255562</v>
      </c>
    </row>
    <row r="14" spans="1:13" ht="13.5">
      <c r="A14">
        <v>25.832119567674827</v>
      </c>
      <c r="B14">
        <v>23.016363133394098</v>
      </c>
      <c r="C14">
        <v>21.096234252307067</v>
      </c>
      <c r="D14">
        <v>19.927500887994324</v>
      </c>
      <c r="E14">
        <v>18.493349773923555</v>
      </c>
      <c r="F14">
        <v>19.462671049941868</v>
      </c>
      <c r="G14">
        <v>0</v>
      </c>
      <c r="H14">
        <v>25.19984749117361</v>
      </c>
      <c r="I14">
        <v>30.355195564082216</v>
      </c>
      <c r="J14">
        <v>58.858232475014226</v>
      </c>
      <c r="K14">
        <v>69.16923288670469</v>
      </c>
      <c r="L14">
        <v>71.6454707084579</v>
      </c>
      <c r="M14">
        <v>50.01133783326437</v>
      </c>
    </row>
    <row r="15" spans="1:13" ht="13.5">
      <c r="A15">
        <v>-6.594432173728702</v>
      </c>
      <c r="B15">
        <v>-6.594476154788688</v>
      </c>
      <c r="C15">
        <v>-6.594608097968681</v>
      </c>
      <c r="D15">
        <v>-6.594833867410001</v>
      </c>
      <c r="E15">
        <v>-6.5953176590699645</v>
      </c>
      <c r="F15">
        <v>-6.596965482784495</v>
      </c>
      <c r="G15">
        <v>0</v>
      </c>
      <c r="H15">
        <v>-6.60950888109544</v>
      </c>
      <c r="I15">
        <v>-6.6509155830466415</v>
      </c>
      <c r="J15">
        <v>-6.736347326054175</v>
      </c>
      <c r="K15">
        <v>-6.987986426858465</v>
      </c>
      <c r="L15">
        <v>-7.188830335437686</v>
      </c>
      <c r="M15">
        <v>2.2563427285673665</v>
      </c>
    </row>
    <row r="16" spans="1:13" ht="13.5">
      <c r="A16">
        <v>0.016314630595189998</v>
      </c>
      <c r="B16">
        <v>0.016145377037545167</v>
      </c>
      <c r="C16">
        <v>0.01558498136925892</v>
      </c>
      <c r="D16">
        <v>0.014683060467282153</v>
      </c>
      <c r="E16">
        <v>0.01291202528000423</v>
      </c>
      <c r="F16">
        <v>0.007817591041476706</v>
      </c>
      <c r="G16">
        <v>0</v>
      </c>
      <c r="H16">
        <v>0.01351521586242299</v>
      </c>
      <c r="I16">
        <v>0.049149431254725165</v>
      </c>
      <c r="J16">
        <v>0.11900950168221269</v>
      </c>
      <c r="K16">
        <v>0.36928518074692407</v>
      </c>
      <c r="L16">
        <v>0.6191145366049392</v>
      </c>
      <c r="M16">
        <v>17.40629041421172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00390625" defaultRowHeight="13.5"/>
  <sheetData>
    <row r="1" spans="1:13" ht="13.5">
      <c r="A1">
        <v>-1.8838375659773767</v>
      </c>
      <c r="B1">
        <v>1.7120182683123284</v>
      </c>
      <c r="C1">
        <v>1.0721974623693318</v>
      </c>
      <c r="D1">
        <v>1.177316337043775</v>
      </c>
      <c r="E1">
        <v>1.7331046273935362</v>
      </c>
      <c r="F1">
        <v>2.4350083197799544</v>
      </c>
      <c r="G1">
        <v>0</v>
      </c>
      <c r="H1">
        <v>9.854961240855896</v>
      </c>
      <c r="I1">
        <v>25.053473263661562</v>
      </c>
      <c r="J1">
        <v>26.228279389710696</v>
      </c>
      <c r="K1">
        <v>27.441852482908686</v>
      </c>
      <c r="L1">
        <v>29.419714905744392</v>
      </c>
      <c r="M1">
        <v>33.394125030607576</v>
      </c>
    </row>
    <row r="2" spans="1:13" ht="13.5">
      <c r="A2">
        <v>10.69419022075996</v>
      </c>
      <c r="B2">
        <v>3.560608070838775</v>
      </c>
      <c r="C2">
        <v>3.4868236598984685</v>
      </c>
      <c r="D2">
        <v>3.4106799312316123</v>
      </c>
      <c r="E2">
        <v>3.0370550484629097</v>
      </c>
      <c r="F2">
        <v>2.210044806103155</v>
      </c>
      <c r="G2">
        <v>0</v>
      </c>
      <c r="H2">
        <v>7.150134991719721</v>
      </c>
      <c r="I2">
        <v>23.576414122117814</v>
      </c>
      <c r="J2">
        <v>23.69095867102831</v>
      </c>
      <c r="K2">
        <v>22.801914801238627</v>
      </c>
      <c r="L2">
        <v>17.857524039143744</v>
      </c>
      <c r="M2">
        <v>18.232381170109875</v>
      </c>
    </row>
    <row r="3" spans="1:13" ht="13.5">
      <c r="A3">
        <v>17.881874840536135</v>
      </c>
      <c r="B3">
        <v>18.37415146793909</v>
      </c>
      <c r="C3">
        <v>16.29359879851851</v>
      </c>
      <c r="D3">
        <v>12.814991177311727</v>
      </c>
      <c r="E3">
        <v>11.456277276489951</v>
      </c>
      <c r="F3">
        <v>9.6369569805519</v>
      </c>
      <c r="G3">
        <v>0</v>
      </c>
      <c r="H3">
        <v>8.982395400936971</v>
      </c>
      <c r="I3">
        <v>14.70437142159778</v>
      </c>
      <c r="J3">
        <v>17.20469055883511</v>
      </c>
      <c r="K3">
        <v>18.96813459737666</v>
      </c>
      <c r="L3">
        <v>19.78612524562885</v>
      </c>
      <c r="M3">
        <v>20.844283323794816</v>
      </c>
    </row>
    <row r="4" spans="1:13" ht="13.5">
      <c r="A4">
        <v>32.717151966222495</v>
      </c>
      <c r="B4">
        <v>34.35705585938166</v>
      </c>
      <c r="C4">
        <v>29.8671451544293</v>
      </c>
      <c r="D4">
        <v>19.231220946729767</v>
      </c>
      <c r="E4">
        <v>17.198589510806954</v>
      </c>
      <c r="F4">
        <v>15.427450787545455</v>
      </c>
      <c r="G4">
        <v>0</v>
      </c>
      <c r="H4">
        <v>12.311738262694687</v>
      </c>
      <c r="I4">
        <v>18.26789880482557</v>
      </c>
      <c r="J4">
        <v>19.32183005156192</v>
      </c>
      <c r="K4">
        <v>21.248249720521486</v>
      </c>
      <c r="L4">
        <v>21.95220069559263</v>
      </c>
      <c r="M4">
        <v>22.27559793404403</v>
      </c>
    </row>
    <row r="5" spans="1:13" ht="13.5">
      <c r="A5">
        <v>28.450213965568</v>
      </c>
      <c r="B5">
        <v>28.345759746563093</v>
      </c>
      <c r="C5">
        <v>26.78974899665276</v>
      </c>
      <c r="D5">
        <v>24.877599400925295</v>
      </c>
      <c r="E5">
        <v>21.80134000179448</v>
      </c>
      <c r="F5">
        <v>13.783841700141672</v>
      </c>
      <c r="G5">
        <v>0</v>
      </c>
      <c r="H5">
        <v>20.45132978372909</v>
      </c>
      <c r="I5">
        <v>25.84069539531727</v>
      </c>
      <c r="J5">
        <v>28.441720650006204</v>
      </c>
      <c r="K5">
        <v>30.225102085875445</v>
      </c>
      <c r="L5">
        <v>32.083385461714855</v>
      </c>
      <c r="M5">
        <v>33.13022355719018</v>
      </c>
    </row>
    <row r="6" spans="1:13" ht="13.5">
      <c r="A6">
        <v>27.806784864696937</v>
      </c>
      <c r="B6">
        <v>27.793498496089857</v>
      </c>
      <c r="C6">
        <v>26.4535528387428</v>
      </c>
      <c r="D6">
        <v>25.46482416559962</v>
      </c>
      <c r="E6">
        <v>25.081246744776625</v>
      </c>
      <c r="F6">
        <v>19.94622676969595</v>
      </c>
      <c r="G6">
        <v>0</v>
      </c>
      <c r="H6">
        <v>21.630754981470048</v>
      </c>
      <c r="I6">
        <v>21.645617471627116</v>
      </c>
      <c r="J6">
        <v>21.69977993952964</v>
      </c>
      <c r="K6">
        <v>21.306556987717666</v>
      </c>
      <c r="L6">
        <v>20.21900643546502</v>
      </c>
      <c r="M6">
        <v>20.149507555084732</v>
      </c>
    </row>
    <row r="7" spans="1:13" ht="13.5">
      <c r="A7">
        <v>42.33564229718239</v>
      </c>
      <c r="B7">
        <v>36.90583198190694</v>
      </c>
      <c r="C7">
        <v>30.243499267374347</v>
      </c>
      <c r="D7">
        <v>25.236683462686944</v>
      </c>
      <c r="E7">
        <v>22.224397021307553</v>
      </c>
      <c r="F7">
        <v>12.33430260529979</v>
      </c>
      <c r="G7">
        <v>0</v>
      </c>
      <c r="H7">
        <v>2.0417334556853377</v>
      </c>
      <c r="I7">
        <v>1.5412460816457305</v>
      </c>
      <c r="J7">
        <v>1.4346457228821048</v>
      </c>
      <c r="K7">
        <v>1.3927417253979606</v>
      </c>
      <c r="L7">
        <v>1.3713535933861118</v>
      </c>
      <c r="M7">
        <v>1.3648487536758593</v>
      </c>
    </row>
    <row r="8" spans="1:13" ht="13.5">
      <c r="A8">
        <v>22.674452602113522</v>
      </c>
      <c r="B8">
        <v>24.84058887146841</v>
      </c>
      <c r="C8">
        <v>25.027286032739728</v>
      </c>
      <c r="D8">
        <v>25.238963122487906</v>
      </c>
      <c r="E8">
        <v>28.37237651371669</v>
      </c>
      <c r="F8">
        <v>13.649538547611156</v>
      </c>
      <c r="G8">
        <v>0</v>
      </c>
      <c r="H8">
        <v>3.1780806114259414</v>
      </c>
      <c r="I8">
        <v>3.8833901016905585</v>
      </c>
      <c r="J8">
        <v>4.057737152809761</v>
      </c>
      <c r="K8">
        <v>4.137542969887793</v>
      </c>
      <c r="L8">
        <v>4.183297071136709</v>
      </c>
      <c r="M8">
        <v>4.198226423423277</v>
      </c>
    </row>
    <row r="9" spans="1:13" ht="13.5">
      <c r="A9">
        <v>36.20029808307369</v>
      </c>
      <c r="B9">
        <v>36.155184692335055</v>
      </c>
      <c r="C9">
        <v>35.99299592133903</v>
      </c>
      <c r="D9">
        <v>35.7885100461897</v>
      </c>
      <c r="E9">
        <v>36.00329427300301</v>
      </c>
      <c r="F9">
        <v>32.20224744884857</v>
      </c>
      <c r="G9">
        <v>0</v>
      </c>
      <c r="H9">
        <v>19.039004134986715</v>
      </c>
      <c r="I9">
        <v>24.781951618804158</v>
      </c>
      <c r="J9">
        <v>30.900327706236308</v>
      </c>
      <c r="K9">
        <v>34.43816516842829</v>
      </c>
      <c r="L9">
        <v>35.764485557013245</v>
      </c>
      <c r="M9">
        <v>36.2003176406194</v>
      </c>
    </row>
    <row r="10" spans="1:13" ht="13.5">
      <c r="A10">
        <v>22.072619928027514</v>
      </c>
      <c r="B10">
        <v>22.104068420916366</v>
      </c>
      <c r="C10">
        <v>22.193453849186803</v>
      </c>
      <c r="D10">
        <v>22.341170956999978</v>
      </c>
      <c r="E10">
        <v>22.54589311237133</v>
      </c>
      <c r="F10">
        <v>20.97005542616988</v>
      </c>
      <c r="G10">
        <v>0</v>
      </c>
      <c r="H10">
        <v>24.85741448016297</v>
      </c>
      <c r="I10">
        <v>24.583121022892858</v>
      </c>
      <c r="J10">
        <v>20.35990442061514</v>
      </c>
      <c r="K10">
        <v>19.018413984379862</v>
      </c>
      <c r="L10">
        <v>19.03245127903101</v>
      </c>
      <c r="M10">
        <v>19.075949174569452</v>
      </c>
    </row>
    <row r="11" spans="1:13" ht="13.5">
      <c r="A11">
        <v>31.044492243086207</v>
      </c>
      <c r="B11">
        <v>30.723607678761848</v>
      </c>
      <c r="C11">
        <v>29.757220450308587</v>
      </c>
      <c r="D11">
        <v>31.35517950306625</v>
      </c>
      <c r="E11">
        <v>32.57081787309343</v>
      </c>
      <c r="F11">
        <v>30.6040836937789</v>
      </c>
      <c r="G11">
        <v>0</v>
      </c>
      <c r="H11">
        <v>25.055783987689694</v>
      </c>
      <c r="I11">
        <v>48.03235443905437</v>
      </c>
      <c r="J11">
        <v>49.113391912094315</v>
      </c>
      <c r="K11">
        <v>48.28609403737369</v>
      </c>
      <c r="L11">
        <v>48.76869799159652</v>
      </c>
      <c r="M11">
        <v>49.47221420362848</v>
      </c>
    </row>
    <row r="12" spans="1:13" ht="13.5">
      <c r="A12">
        <v>28.781414942940152</v>
      </c>
      <c r="B12">
        <v>28.593699761163695</v>
      </c>
      <c r="C12">
        <v>28.081490016859778</v>
      </c>
      <c r="D12">
        <v>28.69201851933641</v>
      </c>
      <c r="E12">
        <v>29.160518796034985</v>
      </c>
      <c r="F12">
        <v>26.898653836364712</v>
      </c>
      <c r="G12">
        <v>0</v>
      </c>
      <c r="H12">
        <v>20.25944127190963</v>
      </c>
      <c r="I12">
        <v>14.379772399488969</v>
      </c>
      <c r="J12">
        <v>13.659290637445853</v>
      </c>
      <c r="K12">
        <v>11.046094304095785</v>
      </c>
      <c r="L12">
        <v>10.912104983604346</v>
      </c>
      <c r="M12">
        <v>11.665826250881933</v>
      </c>
    </row>
    <row r="13" spans="1:13" ht="13.5">
      <c r="A13">
        <v>18.67753114408778</v>
      </c>
      <c r="B13">
        <v>18.452530055384354</v>
      </c>
      <c r="C13">
        <v>17.712578461613898</v>
      </c>
      <c r="D13">
        <v>16.999207202287888</v>
      </c>
      <c r="E13">
        <v>14.790766530624394</v>
      </c>
      <c r="F13">
        <v>11.395328862739145</v>
      </c>
      <c r="G13">
        <v>0</v>
      </c>
      <c r="H13">
        <v>14.401859844368884</v>
      </c>
      <c r="I13">
        <v>22.826794854644408</v>
      </c>
      <c r="J13">
        <v>27.83728063278833</v>
      </c>
      <c r="K13">
        <v>40.85743670461095</v>
      </c>
      <c r="L13">
        <v>39.38650889663554</v>
      </c>
      <c r="M13">
        <v>36.642282685352754</v>
      </c>
    </row>
    <row r="14" spans="1:13" ht="13.5">
      <c r="A14">
        <v>19.112584652536903</v>
      </c>
      <c r="B14">
        <v>18.51621112251177</v>
      </c>
      <c r="C14">
        <v>17.52821976041845</v>
      </c>
      <c r="D14">
        <v>17.160112508934095</v>
      </c>
      <c r="E14">
        <v>15.63813970448489</v>
      </c>
      <c r="F14">
        <v>16.71087676089031</v>
      </c>
      <c r="G14">
        <v>0</v>
      </c>
      <c r="H14">
        <v>18.526248608638465</v>
      </c>
      <c r="I14">
        <v>22.727763727166973</v>
      </c>
      <c r="J14">
        <v>26.990686185045938</v>
      </c>
      <c r="K14">
        <v>46.95824593687675</v>
      </c>
      <c r="L14">
        <v>39.77903128027735</v>
      </c>
      <c r="M14">
        <v>36.286644312967766</v>
      </c>
    </row>
    <row r="15" spans="1:13" ht="13.5">
      <c r="A15">
        <v>4.121531762627732</v>
      </c>
      <c r="B15">
        <v>4.121252089723745</v>
      </c>
      <c r="C15">
        <v>4.120420894030191</v>
      </c>
      <c r="D15">
        <v>4.119042087056123</v>
      </c>
      <c r="E15">
        <v>4.116278605844265</v>
      </c>
      <c r="F15">
        <v>4.108109418992252</v>
      </c>
      <c r="G15">
        <v>0</v>
      </c>
      <c r="H15">
        <v>4.0694343723083986</v>
      </c>
      <c r="I15">
        <v>4.001555998338397</v>
      </c>
      <c r="J15">
        <v>3.9049769260075404</v>
      </c>
      <c r="K15">
        <v>4.200022060911586</v>
      </c>
      <c r="L15">
        <v>6.36033096061189</v>
      </c>
      <c r="M15">
        <v>15.348930084903225</v>
      </c>
    </row>
    <row r="16" spans="1:13" ht="13.5">
      <c r="A16">
        <v>0.03698971372201072</v>
      </c>
      <c r="B16">
        <v>0.036612502417895286</v>
      </c>
      <c r="C16">
        <v>0.03544494722068216</v>
      </c>
      <c r="D16">
        <v>0.03352844297400716</v>
      </c>
      <c r="E16">
        <v>0.029703674925213818</v>
      </c>
      <c r="F16">
        <v>0.01840126689393258</v>
      </c>
      <c r="G16">
        <v>0</v>
      </c>
      <c r="H16">
        <v>0.034449221102729674</v>
      </c>
      <c r="I16">
        <v>0.12421684260375315</v>
      </c>
      <c r="J16">
        <v>0.24593022980071888</v>
      </c>
      <c r="K16">
        <v>0.3855712593979223</v>
      </c>
      <c r="L16">
        <v>3.4095816675662354</v>
      </c>
      <c r="M16">
        <v>16.017570991037253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2" sqref="A2"/>
    </sheetView>
  </sheetViews>
  <sheetFormatPr defaultColWidth="9.00390625" defaultRowHeight="13.5"/>
  <sheetData>
    <row r="1" spans="1:13" ht="13.5">
      <c r="A1">
        <v>46.09837753953988</v>
      </c>
      <c r="B1">
        <v>4.092725956004989</v>
      </c>
      <c r="C1">
        <v>4.658018329087279</v>
      </c>
      <c r="D1">
        <v>4.939452153409113</v>
      </c>
      <c r="E1">
        <v>4.080124234312293</v>
      </c>
      <c r="F1">
        <v>4.626257969402669</v>
      </c>
      <c r="G1">
        <v>0</v>
      </c>
      <c r="H1">
        <v>4.626257969402669</v>
      </c>
      <c r="I1">
        <v>4.080124234312293</v>
      </c>
      <c r="J1">
        <v>4.939452153409113</v>
      </c>
      <c r="K1">
        <v>4.658018329087279</v>
      </c>
      <c r="L1">
        <v>4.092725956004989</v>
      </c>
      <c r="M1">
        <v>46.09837753953988</v>
      </c>
    </row>
    <row r="2" spans="1:13" ht="13.5">
      <c r="A2">
        <v>93.58691622392334</v>
      </c>
      <c r="B2">
        <v>3.4231087899296755</v>
      </c>
      <c r="C2">
        <v>3.6246879005263</v>
      </c>
      <c r="D2">
        <v>3.116880962650575</v>
      </c>
      <c r="E2">
        <v>2.5627787619961833</v>
      </c>
      <c r="F2">
        <v>1.2266924762720453</v>
      </c>
      <c r="G2">
        <v>0</v>
      </c>
      <c r="H2">
        <v>1.2266924762720453</v>
      </c>
      <c r="I2">
        <v>2.5627787619961833</v>
      </c>
      <c r="J2">
        <v>3.116880962650575</v>
      </c>
      <c r="K2">
        <v>3.6246879005263</v>
      </c>
      <c r="L2">
        <v>3.4231087899296755</v>
      </c>
      <c r="M2">
        <v>93.58691622392334</v>
      </c>
    </row>
    <row r="3" spans="1:13" ht="13.5">
      <c r="A3">
        <v>62.34090559756431</v>
      </c>
      <c r="B3">
        <v>55.131597584654436</v>
      </c>
      <c r="C3">
        <v>49.90646262902072</v>
      </c>
      <c r="D3">
        <v>38.997976219727306</v>
      </c>
      <c r="E3">
        <v>18.34666333511303</v>
      </c>
      <c r="F3">
        <v>8.27841208670414</v>
      </c>
      <c r="G3">
        <v>0</v>
      </c>
      <c r="H3">
        <v>8.27841208670414</v>
      </c>
      <c r="I3">
        <v>18.34666333511303</v>
      </c>
      <c r="J3">
        <v>38.997976219727306</v>
      </c>
      <c r="K3">
        <v>49.90646262902072</v>
      </c>
      <c r="L3">
        <v>55.131597584654436</v>
      </c>
      <c r="M3">
        <v>62.34090559756431</v>
      </c>
    </row>
    <row r="4" spans="1:13" ht="13.5">
      <c r="A4">
        <v>231.4079585176224</v>
      </c>
      <c r="B4">
        <v>220.31115519031172</v>
      </c>
      <c r="C4">
        <v>202.30036131184193</v>
      </c>
      <c r="D4">
        <v>153.62476568589864</v>
      </c>
      <c r="E4">
        <v>65.45432117083998</v>
      </c>
      <c r="F4">
        <v>30.785266496973527</v>
      </c>
      <c r="G4">
        <v>0</v>
      </c>
      <c r="H4">
        <v>30.785266496973527</v>
      </c>
      <c r="I4">
        <v>65.45432117083998</v>
      </c>
      <c r="J4">
        <v>153.62476568589864</v>
      </c>
      <c r="K4">
        <v>202.30036131184193</v>
      </c>
      <c r="L4">
        <v>220.31115519031172</v>
      </c>
      <c r="M4">
        <v>231.4079585176224</v>
      </c>
    </row>
    <row r="5" spans="1:13" ht="13.5">
      <c r="A5">
        <v>63.68551020093485</v>
      </c>
      <c r="B5">
        <v>54.31339194887646</v>
      </c>
      <c r="C5">
        <v>40.070466918212475</v>
      </c>
      <c r="D5">
        <v>30.080925112235633</v>
      </c>
      <c r="E5">
        <v>19.64911349006367</v>
      </c>
      <c r="F5">
        <v>7.634761437690683</v>
      </c>
      <c r="G5">
        <v>0</v>
      </c>
      <c r="H5">
        <v>7.634761437690683</v>
      </c>
      <c r="I5">
        <v>19.64911349006367</v>
      </c>
      <c r="J5">
        <v>30.080925112235633</v>
      </c>
      <c r="K5">
        <v>40.070466918212475</v>
      </c>
      <c r="L5">
        <v>54.31339194887646</v>
      </c>
      <c r="M5">
        <v>63.68551020093485</v>
      </c>
    </row>
    <row r="6" spans="1:13" ht="13.5">
      <c r="A6">
        <v>207.0892466866077</v>
      </c>
      <c r="B6">
        <v>184.37170018276007</v>
      </c>
      <c r="C6">
        <v>152.4949435810651</v>
      </c>
      <c r="D6">
        <v>129.575616625584</v>
      </c>
      <c r="E6">
        <v>97.341147093327</v>
      </c>
      <c r="F6">
        <v>45.42469054952568</v>
      </c>
      <c r="G6">
        <v>0</v>
      </c>
      <c r="H6">
        <v>45.42469054952568</v>
      </c>
      <c r="I6">
        <v>97.341147093327</v>
      </c>
      <c r="J6">
        <v>129.575616625584</v>
      </c>
      <c r="K6">
        <v>152.4949435810651</v>
      </c>
      <c r="L6">
        <v>184.37170018276007</v>
      </c>
      <c r="M6">
        <v>207.0892466866077</v>
      </c>
    </row>
    <row r="7" spans="1:13" ht="13.5">
      <c r="A7">
        <v>-26.272131769412148</v>
      </c>
      <c r="B7">
        <v>-22.081728676055356</v>
      </c>
      <c r="C7">
        <v>-16.868905643134568</v>
      </c>
      <c r="D7">
        <v>-12.753769058672908</v>
      </c>
      <c r="E7">
        <v>-5.898065789870736</v>
      </c>
      <c r="F7">
        <v>1.2574788452502457</v>
      </c>
      <c r="G7">
        <v>0</v>
      </c>
      <c r="H7">
        <v>1.2574788452502457</v>
      </c>
      <c r="I7">
        <v>-5.898065789870736</v>
      </c>
      <c r="J7">
        <v>-12.753769058672908</v>
      </c>
      <c r="K7">
        <v>-16.868905643134568</v>
      </c>
      <c r="L7">
        <v>-22.081728676055356</v>
      </c>
      <c r="M7">
        <v>-26.272131769412148</v>
      </c>
    </row>
    <row r="8" spans="1:13" ht="13.5">
      <c r="A8">
        <v>82.61420581895764</v>
      </c>
      <c r="B8">
        <v>74.8435847871545</v>
      </c>
      <c r="C8">
        <v>61.80329891576596</v>
      </c>
      <c r="D8">
        <v>48.660411856322554</v>
      </c>
      <c r="E8">
        <v>31.466167767506693</v>
      </c>
      <c r="F8">
        <v>9.483967939391876</v>
      </c>
      <c r="G8">
        <v>0</v>
      </c>
      <c r="H8">
        <v>9.483967939391876</v>
      </c>
      <c r="I8">
        <v>31.466167767506693</v>
      </c>
      <c r="J8">
        <v>48.660411856322554</v>
      </c>
      <c r="K8">
        <v>61.80329891576596</v>
      </c>
      <c r="L8">
        <v>74.8435847871545</v>
      </c>
      <c r="M8">
        <v>82.61420581895764</v>
      </c>
    </row>
    <row r="9" spans="1:13" ht="13.5">
      <c r="A9">
        <v>48.15068200987723</v>
      </c>
      <c r="B9">
        <v>47.3659870995182</v>
      </c>
      <c r="C9">
        <v>45.06826116506668</v>
      </c>
      <c r="D9">
        <v>41.41332833292379</v>
      </c>
      <c r="E9">
        <v>34.60536862932739</v>
      </c>
      <c r="F9">
        <v>17.06010627307122</v>
      </c>
      <c r="G9">
        <v>0</v>
      </c>
      <c r="H9">
        <v>17.06010627307122</v>
      </c>
      <c r="I9">
        <v>34.60536862932739</v>
      </c>
      <c r="J9">
        <v>41.41332833292379</v>
      </c>
      <c r="K9">
        <v>45.06826116506668</v>
      </c>
      <c r="L9">
        <v>47.3659870995182</v>
      </c>
      <c r="M9">
        <v>48.15068200987723</v>
      </c>
    </row>
    <row r="10" spans="1:13" ht="13.5">
      <c r="A10">
        <v>79.49879919497262</v>
      </c>
      <c r="B10">
        <v>78.64332474278113</v>
      </c>
      <c r="C10">
        <v>76.14735780134734</v>
      </c>
      <c r="D10">
        <v>72.20264106875342</v>
      </c>
      <c r="E10">
        <v>65.00043439971942</v>
      </c>
      <c r="F10">
        <v>46.80493241535647</v>
      </c>
      <c r="G10">
        <v>0</v>
      </c>
      <c r="H10">
        <v>46.80493241535647</v>
      </c>
      <c r="I10">
        <v>65.00043439971942</v>
      </c>
      <c r="J10">
        <v>72.20264106875342</v>
      </c>
      <c r="K10">
        <v>76.14735780134734</v>
      </c>
      <c r="L10">
        <v>78.64332474278113</v>
      </c>
      <c r="M10">
        <v>79.49879919497262</v>
      </c>
    </row>
    <row r="11" spans="1:13" ht="13.5">
      <c r="A11">
        <v>-8.971367999965524</v>
      </c>
      <c r="B11">
        <v>-9.134324707626936</v>
      </c>
      <c r="C11">
        <v>-9.619609580094934</v>
      </c>
      <c r="D11">
        <v>-10.443896913971393</v>
      </c>
      <c r="E11">
        <v>-12.05949211357827</v>
      </c>
      <c r="F11">
        <v>-16.47157525831858</v>
      </c>
      <c r="G11">
        <v>0</v>
      </c>
      <c r="H11">
        <v>-16.47157525831858</v>
      </c>
      <c r="I11">
        <v>-12.05949211357827</v>
      </c>
      <c r="J11">
        <v>-10.443896913971393</v>
      </c>
      <c r="K11">
        <v>-9.619609580094934</v>
      </c>
      <c r="L11">
        <v>-9.134324707626936</v>
      </c>
      <c r="M11">
        <v>-8.971367999965524</v>
      </c>
    </row>
    <row r="12" spans="1:13" ht="13.5">
      <c r="A12">
        <v>81.86033137480337</v>
      </c>
      <c r="B12">
        <v>81.44053185757026</v>
      </c>
      <c r="C12">
        <v>80.17829702634393</v>
      </c>
      <c r="D12">
        <v>78.10793912125376</v>
      </c>
      <c r="E12">
        <v>73.95754389173682</v>
      </c>
      <c r="F12">
        <v>61.29804695449882</v>
      </c>
      <c r="G12">
        <v>0</v>
      </c>
      <c r="H12">
        <v>61.29804695449882</v>
      </c>
      <c r="I12">
        <v>73.95754389173682</v>
      </c>
      <c r="J12">
        <v>78.10793912125376</v>
      </c>
      <c r="K12">
        <v>80.17829702634393</v>
      </c>
      <c r="L12">
        <v>81.44053185757026</v>
      </c>
      <c r="M12">
        <v>81.86033137480337</v>
      </c>
    </row>
    <row r="13" spans="1:13" ht="13.5">
      <c r="A13">
        <v>-19.965243777148427</v>
      </c>
      <c r="B13">
        <v>-17.520120139149352</v>
      </c>
      <c r="C13">
        <v>-16.856259284165514</v>
      </c>
      <c r="D13">
        <v>-17.692774947086196</v>
      </c>
      <c r="E13">
        <v>-18.0599563254462</v>
      </c>
      <c r="F13">
        <v>-12.745798844158223</v>
      </c>
      <c r="G13">
        <v>0</v>
      </c>
      <c r="H13">
        <v>-12.745798844158223</v>
      </c>
      <c r="I13">
        <v>-18.0599563254462</v>
      </c>
      <c r="J13">
        <v>-17.692774947086196</v>
      </c>
      <c r="K13">
        <v>-16.856259284165514</v>
      </c>
      <c r="L13">
        <v>-17.520120139149352</v>
      </c>
      <c r="M13">
        <v>-19.965243777148427</v>
      </c>
    </row>
    <row r="14" spans="1:13" ht="13.5">
      <c r="A14">
        <v>49.410164246877216</v>
      </c>
      <c r="B14">
        <v>55.35068042568787</v>
      </c>
      <c r="C14">
        <v>55.18241471066777</v>
      </c>
      <c r="D14">
        <v>49.378656586682595</v>
      </c>
      <c r="E14">
        <v>41.80109560585037</v>
      </c>
      <c r="F14">
        <v>31.142336892290835</v>
      </c>
      <c r="G14">
        <v>0</v>
      </c>
      <c r="H14">
        <v>31.142336892290835</v>
      </c>
      <c r="I14">
        <v>41.80109560585037</v>
      </c>
      <c r="J14">
        <v>49.378656586682595</v>
      </c>
      <c r="K14">
        <v>55.18241471066777</v>
      </c>
      <c r="L14">
        <v>55.35068042568787</v>
      </c>
      <c r="M14">
        <v>49.410164246877216</v>
      </c>
    </row>
    <row r="15" spans="1:13" ht="13.5">
      <c r="A15">
        <v>4.546534414456348</v>
      </c>
      <c r="B15">
        <v>4.54846819351584</v>
      </c>
      <c r="C15">
        <v>4.554263495717325</v>
      </c>
      <c r="D15">
        <v>4.563929373526294</v>
      </c>
      <c r="E15">
        <v>4.5832736301679775</v>
      </c>
      <c r="F15">
        <v>4.64127967376639</v>
      </c>
      <c r="G15">
        <v>0</v>
      </c>
      <c r="H15">
        <v>4.64127967376639</v>
      </c>
      <c r="I15">
        <v>4.5832736301679775</v>
      </c>
      <c r="J15">
        <v>4.563929373526294</v>
      </c>
      <c r="K15">
        <v>4.554263495717325</v>
      </c>
      <c r="L15">
        <v>4.54846819351584</v>
      </c>
      <c r="M15">
        <v>4.546534414456348</v>
      </c>
    </row>
    <row r="16" spans="1:13" ht="13.5">
      <c r="A16">
        <v>0.21138862096155778</v>
      </c>
      <c r="B16">
        <v>0.20924554016658975</v>
      </c>
      <c r="C16">
        <v>0.20277865557834285</v>
      </c>
      <c r="D16">
        <v>0.19203056417431616</v>
      </c>
      <c r="E16">
        <v>0.1705246274897886</v>
      </c>
      <c r="F16">
        <v>0.10597881354816419</v>
      </c>
      <c r="G16">
        <v>0</v>
      </c>
      <c r="H16">
        <v>0.10597881354816419</v>
      </c>
      <c r="I16">
        <v>0.1705246274897886</v>
      </c>
      <c r="J16">
        <v>0.19203056417431616</v>
      </c>
      <c r="K16">
        <v>0.20277865557834285</v>
      </c>
      <c r="L16">
        <v>0.20924554016658975</v>
      </c>
      <c r="M16">
        <v>0.21138862096155778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NAIST and ATR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 Doi</dc:creator>
  <cp:keywords/>
  <dc:description/>
  <cp:lastModifiedBy>Tomokazu Doi</cp:lastModifiedBy>
  <cp:lastPrinted>2004-06-24T05:22:32Z</cp:lastPrinted>
  <dcterms:created xsi:type="dcterms:W3CDTF">2004-06-23T11:49:46Z</dcterms:created>
  <dcterms:modified xsi:type="dcterms:W3CDTF">2004-06-27T06:09:40Z</dcterms:modified>
  <cp:category/>
  <cp:version/>
  <cp:contentType/>
  <cp:contentStatus/>
</cp:coreProperties>
</file>